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iego\Documents\"/>
    </mc:Choice>
  </mc:AlternateContent>
  <xr:revisionPtr revIDLastSave="0" documentId="13_ncr:1_{17F4BC25-1DCE-4C97-9741-43DB6B7062CA}" xr6:coauthVersionLast="46" xr6:coauthVersionMax="46" xr10:uidLastSave="{00000000-0000-0000-0000-000000000000}"/>
  <bookViews>
    <workbookView xWindow="-120" yWindow="-120" windowWidth="20730" windowHeight="11160" tabRatio="672" xr2:uid="{BFEFCE56-994B-4F25-A28C-C2329A43A8AF}"/>
  </bookViews>
  <sheets>
    <sheet name="Ejemplo simple" sheetId="1" r:id="rId1"/>
    <sheet name="Registro diario de OEE" sheetId="2" r:id="rId2"/>
    <sheet name="Análisis" sheetId="3" r:id="rId3"/>
  </sheets>
  <definedNames>
    <definedName name="SegmentaciónDeDatos_Fecha">#N/A</definedName>
  </definedNames>
  <calcPr calcId="191029"/>
  <pivotCaches>
    <pivotCache cacheId="11" r:id="rId4"/>
    <pivotCache cacheId="10" r:id="rId5"/>
  </pivotCaches>
  <fileRecoveryPr repairLoad="1"/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M11" i="2" s="1"/>
  <c r="K12" i="2"/>
  <c r="M12" i="2" s="1"/>
  <c r="K13" i="2"/>
  <c r="K14" i="2"/>
  <c r="M14" i="2" s="1"/>
  <c r="K15" i="2"/>
  <c r="K16" i="2"/>
  <c r="K17" i="2"/>
  <c r="K18" i="2"/>
  <c r="K19" i="2"/>
  <c r="M19" i="2" s="1"/>
  <c r="K20" i="2"/>
  <c r="M20" i="2" s="1"/>
  <c r="K21" i="2"/>
  <c r="K22" i="2"/>
  <c r="M22" i="2" s="1"/>
  <c r="K23" i="2"/>
  <c r="K24" i="2"/>
  <c r="K25" i="2"/>
  <c r="M25" i="2" s="1"/>
  <c r="K26" i="2"/>
  <c r="K27" i="2"/>
  <c r="K28" i="2"/>
  <c r="M28" i="2" s="1"/>
  <c r="K29" i="2"/>
  <c r="M29" i="2" s="1"/>
  <c r="K30" i="2"/>
  <c r="M30" i="2" s="1"/>
  <c r="K31" i="2"/>
  <c r="K32" i="2"/>
  <c r="K33" i="2"/>
  <c r="M33" i="2" s="1"/>
  <c r="K34" i="2"/>
  <c r="K35" i="2"/>
  <c r="K36" i="2"/>
  <c r="M36" i="2" s="1"/>
  <c r="K37" i="2"/>
  <c r="M37" i="2" s="1"/>
  <c r="K38" i="2"/>
  <c r="M38" i="2" s="1"/>
  <c r="K39" i="2"/>
  <c r="K40" i="2"/>
  <c r="K41" i="2"/>
  <c r="M41" i="2" s="1"/>
  <c r="K42" i="2"/>
  <c r="K43" i="2"/>
  <c r="K44" i="2"/>
  <c r="M44" i="2" s="1"/>
  <c r="K45" i="2"/>
  <c r="M45" i="2" s="1"/>
  <c r="K46" i="2"/>
  <c r="M46" i="2" s="1"/>
  <c r="K47" i="2"/>
  <c r="K48" i="2"/>
  <c r="K49" i="2"/>
  <c r="M49" i="2" s="1"/>
  <c r="K50" i="2"/>
  <c r="K51" i="2"/>
  <c r="K52" i="2"/>
  <c r="M52" i="2" s="1"/>
  <c r="K53" i="2"/>
  <c r="M53" i="2" s="1"/>
  <c r="K54" i="2"/>
  <c r="M54" i="2" s="1"/>
  <c r="K55" i="2"/>
  <c r="K56" i="2"/>
  <c r="K57" i="2"/>
  <c r="M57" i="2" s="1"/>
  <c r="K58" i="2"/>
  <c r="K59" i="2"/>
  <c r="K60" i="2"/>
  <c r="M60" i="2" s="1"/>
  <c r="K61" i="2"/>
  <c r="M61" i="2" s="1"/>
  <c r="K62" i="2"/>
  <c r="M62" i="2" s="1"/>
  <c r="K63" i="2"/>
  <c r="K64" i="2"/>
  <c r="K65" i="2"/>
  <c r="M65" i="2" s="1"/>
  <c r="K66" i="2"/>
  <c r="K67" i="2"/>
  <c r="K68" i="2"/>
  <c r="M68" i="2" s="1"/>
  <c r="K69" i="2"/>
  <c r="M69" i="2" s="1"/>
  <c r="K70" i="2"/>
  <c r="M70" i="2" s="1"/>
  <c r="K71" i="2"/>
  <c r="K72" i="2"/>
  <c r="K73" i="2"/>
  <c r="M73" i="2" s="1"/>
  <c r="K74" i="2"/>
  <c r="K75" i="2"/>
  <c r="K76" i="2"/>
  <c r="M76" i="2" s="1"/>
  <c r="K77" i="2"/>
  <c r="K78" i="2"/>
  <c r="M78" i="2" s="1"/>
  <c r="K79" i="2"/>
  <c r="K80" i="2"/>
  <c r="K81" i="2"/>
  <c r="M81" i="2" s="1"/>
  <c r="K82" i="2"/>
  <c r="K83" i="2"/>
  <c r="K84" i="2"/>
  <c r="M84" i="2" s="1"/>
  <c r="K85" i="2"/>
  <c r="M85" i="2" s="1"/>
  <c r="K86" i="2"/>
  <c r="M86" i="2" s="1"/>
  <c r="K87" i="2"/>
  <c r="K88" i="2"/>
  <c r="K89" i="2"/>
  <c r="M89" i="2" s="1"/>
  <c r="K90" i="2"/>
  <c r="K91" i="2"/>
  <c r="K92" i="2"/>
  <c r="M92" i="2" s="1"/>
  <c r="K93" i="2"/>
  <c r="M93" i="2" s="1"/>
  <c r="K94" i="2"/>
  <c r="M94" i="2" s="1"/>
  <c r="K95" i="2"/>
  <c r="K6" i="2"/>
  <c r="J7" i="2"/>
  <c r="L7" i="2"/>
  <c r="M7" i="2"/>
  <c r="J8" i="2"/>
  <c r="L8" i="2"/>
  <c r="M8" i="2"/>
  <c r="J9" i="2"/>
  <c r="L9" i="2"/>
  <c r="M9" i="2"/>
  <c r="J10" i="2"/>
  <c r="L10" i="2"/>
  <c r="M10" i="2"/>
  <c r="J11" i="2"/>
  <c r="L11" i="2"/>
  <c r="J12" i="2"/>
  <c r="L12" i="2"/>
  <c r="J13" i="2"/>
  <c r="L13" i="2"/>
  <c r="M13" i="2"/>
  <c r="J14" i="2"/>
  <c r="L14" i="2"/>
  <c r="J15" i="2"/>
  <c r="L15" i="2"/>
  <c r="M15" i="2"/>
  <c r="J16" i="2"/>
  <c r="L16" i="2"/>
  <c r="M16" i="2"/>
  <c r="J17" i="2"/>
  <c r="L17" i="2"/>
  <c r="M17" i="2"/>
  <c r="J18" i="2"/>
  <c r="L18" i="2"/>
  <c r="M18" i="2"/>
  <c r="J19" i="2"/>
  <c r="L19" i="2"/>
  <c r="J20" i="2"/>
  <c r="L20" i="2"/>
  <c r="J21" i="2"/>
  <c r="L21" i="2"/>
  <c r="M21" i="2"/>
  <c r="J22" i="2"/>
  <c r="L22" i="2"/>
  <c r="J23" i="2"/>
  <c r="L23" i="2"/>
  <c r="M23" i="2" s="1"/>
  <c r="J24" i="2"/>
  <c r="L24" i="2"/>
  <c r="M24" i="2"/>
  <c r="J25" i="2"/>
  <c r="L25" i="2"/>
  <c r="J26" i="2"/>
  <c r="L26" i="2"/>
  <c r="M26" i="2"/>
  <c r="J27" i="2"/>
  <c r="L27" i="2"/>
  <c r="M27" i="2"/>
  <c r="J28" i="2"/>
  <c r="L28" i="2"/>
  <c r="J29" i="2"/>
  <c r="L29" i="2"/>
  <c r="J30" i="2"/>
  <c r="L30" i="2"/>
  <c r="J31" i="2"/>
  <c r="L31" i="2"/>
  <c r="M31" i="2"/>
  <c r="J32" i="2"/>
  <c r="L32" i="2"/>
  <c r="M32" i="2"/>
  <c r="J33" i="2"/>
  <c r="L33" i="2"/>
  <c r="J34" i="2"/>
  <c r="L34" i="2"/>
  <c r="M34" i="2"/>
  <c r="J35" i="2"/>
  <c r="L35" i="2"/>
  <c r="M35" i="2"/>
  <c r="J36" i="2"/>
  <c r="L36" i="2"/>
  <c r="J37" i="2"/>
  <c r="L37" i="2"/>
  <c r="J38" i="2"/>
  <c r="L38" i="2"/>
  <c r="J39" i="2"/>
  <c r="L39" i="2"/>
  <c r="M39" i="2"/>
  <c r="J40" i="2"/>
  <c r="L40" i="2"/>
  <c r="M40" i="2"/>
  <c r="J41" i="2"/>
  <c r="L41" i="2"/>
  <c r="J42" i="2"/>
  <c r="L42" i="2"/>
  <c r="M42" i="2"/>
  <c r="J43" i="2"/>
  <c r="L43" i="2"/>
  <c r="M43" i="2"/>
  <c r="J44" i="2"/>
  <c r="L44" i="2"/>
  <c r="J45" i="2"/>
  <c r="L45" i="2"/>
  <c r="J46" i="2"/>
  <c r="L46" i="2"/>
  <c r="J47" i="2"/>
  <c r="L47" i="2"/>
  <c r="M47" i="2"/>
  <c r="J48" i="2"/>
  <c r="L48" i="2"/>
  <c r="M48" i="2"/>
  <c r="J49" i="2"/>
  <c r="L49" i="2"/>
  <c r="J50" i="2"/>
  <c r="L50" i="2"/>
  <c r="M50" i="2"/>
  <c r="J51" i="2"/>
  <c r="L51" i="2"/>
  <c r="M51" i="2"/>
  <c r="J52" i="2"/>
  <c r="L52" i="2"/>
  <c r="J53" i="2"/>
  <c r="L53" i="2"/>
  <c r="J54" i="2"/>
  <c r="L54" i="2"/>
  <c r="J55" i="2"/>
  <c r="L55" i="2"/>
  <c r="M55" i="2"/>
  <c r="J56" i="2"/>
  <c r="L56" i="2"/>
  <c r="M56" i="2"/>
  <c r="J57" i="2"/>
  <c r="L57" i="2"/>
  <c r="J58" i="2"/>
  <c r="L58" i="2"/>
  <c r="M58" i="2"/>
  <c r="J59" i="2"/>
  <c r="L59" i="2"/>
  <c r="M59" i="2"/>
  <c r="J60" i="2"/>
  <c r="L60" i="2"/>
  <c r="J61" i="2"/>
  <c r="L61" i="2"/>
  <c r="J62" i="2"/>
  <c r="L62" i="2"/>
  <c r="J63" i="2"/>
  <c r="L63" i="2"/>
  <c r="M63" i="2"/>
  <c r="J64" i="2"/>
  <c r="L64" i="2"/>
  <c r="M64" i="2"/>
  <c r="J65" i="2"/>
  <c r="L65" i="2"/>
  <c r="J66" i="2"/>
  <c r="L66" i="2"/>
  <c r="M66" i="2"/>
  <c r="J67" i="2"/>
  <c r="L67" i="2"/>
  <c r="M67" i="2"/>
  <c r="J68" i="2"/>
  <c r="L68" i="2"/>
  <c r="J69" i="2"/>
  <c r="L69" i="2"/>
  <c r="J70" i="2"/>
  <c r="L70" i="2"/>
  <c r="J71" i="2"/>
  <c r="L71" i="2"/>
  <c r="M71" i="2"/>
  <c r="J72" i="2"/>
  <c r="L72" i="2"/>
  <c r="M72" i="2"/>
  <c r="J73" i="2"/>
  <c r="L73" i="2"/>
  <c r="J74" i="2"/>
  <c r="L74" i="2"/>
  <c r="M74" i="2"/>
  <c r="J75" i="2"/>
  <c r="L75" i="2"/>
  <c r="M75" i="2"/>
  <c r="J76" i="2"/>
  <c r="L76" i="2"/>
  <c r="J77" i="2"/>
  <c r="L77" i="2"/>
  <c r="M77" i="2"/>
  <c r="J78" i="2"/>
  <c r="L78" i="2"/>
  <c r="J79" i="2"/>
  <c r="L79" i="2"/>
  <c r="M79" i="2"/>
  <c r="J80" i="2"/>
  <c r="L80" i="2"/>
  <c r="M80" i="2"/>
  <c r="J81" i="2"/>
  <c r="L81" i="2"/>
  <c r="J82" i="2"/>
  <c r="L82" i="2"/>
  <c r="M82" i="2"/>
  <c r="J83" i="2"/>
  <c r="L83" i="2"/>
  <c r="M83" i="2"/>
  <c r="J84" i="2"/>
  <c r="L84" i="2"/>
  <c r="J85" i="2"/>
  <c r="L85" i="2"/>
  <c r="J86" i="2"/>
  <c r="L86" i="2"/>
  <c r="J87" i="2"/>
  <c r="L87" i="2"/>
  <c r="M87" i="2"/>
  <c r="J88" i="2"/>
  <c r="L88" i="2"/>
  <c r="M88" i="2"/>
  <c r="J89" i="2"/>
  <c r="L89" i="2"/>
  <c r="J90" i="2"/>
  <c r="L90" i="2"/>
  <c r="M90" i="2"/>
  <c r="J91" i="2"/>
  <c r="L91" i="2"/>
  <c r="M91" i="2"/>
  <c r="J92" i="2"/>
  <c r="L92" i="2"/>
  <c r="J93" i="2"/>
  <c r="L93" i="2"/>
  <c r="J94" i="2"/>
  <c r="L94" i="2"/>
  <c r="J95" i="2"/>
  <c r="L95" i="2"/>
  <c r="M95" i="2"/>
  <c r="L6" i="2"/>
  <c r="H10" i="2"/>
  <c r="H13" i="2"/>
  <c r="H14" i="2"/>
  <c r="H21" i="2"/>
  <c r="H22" i="2"/>
  <c r="H27" i="2"/>
  <c r="H28" i="2"/>
  <c r="H29" i="2"/>
  <c r="H30" i="2"/>
  <c r="H35" i="2"/>
  <c r="H38" i="2"/>
  <c r="H40" i="2"/>
  <c r="H43" i="2"/>
  <c r="H44" i="2"/>
  <c r="H45" i="2"/>
  <c r="H46" i="2"/>
  <c r="H51" i="2"/>
  <c r="H52" i="2"/>
  <c r="H53" i="2"/>
  <c r="H54" i="2"/>
  <c r="H60" i="2"/>
  <c r="H61" i="2"/>
  <c r="H64" i="2"/>
  <c r="H66" i="2"/>
  <c r="H67" i="2"/>
  <c r="H68" i="2"/>
  <c r="H69" i="2"/>
  <c r="H70" i="2"/>
  <c r="H77" i="2"/>
  <c r="H78" i="2"/>
  <c r="H82" i="2"/>
  <c r="H83" i="2"/>
  <c r="H84" i="2"/>
  <c r="H85" i="2"/>
  <c r="H86" i="2"/>
  <c r="H94" i="2"/>
  <c r="H17" i="2"/>
  <c r="H18" i="2"/>
  <c r="H19" i="2"/>
  <c r="H20" i="2"/>
  <c r="H33" i="2"/>
  <c r="H36" i="2"/>
  <c r="H37" i="2"/>
  <c r="H42" i="2"/>
  <c r="H57" i="2"/>
  <c r="H58" i="2"/>
  <c r="H73" i="2"/>
  <c r="H74" i="2"/>
  <c r="H75" i="2"/>
  <c r="H76" i="2"/>
  <c r="H89" i="2"/>
  <c r="H90" i="2"/>
  <c r="H91" i="2"/>
  <c r="H92" i="2"/>
  <c r="H93" i="2"/>
  <c r="H26" i="2"/>
  <c r="H62" i="2"/>
  <c r="H6" i="2"/>
  <c r="H9" i="2"/>
  <c r="H11" i="2"/>
  <c r="H12" i="2"/>
  <c r="H15" i="2"/>
  <c r="H23" i="2"/>
  <c r="H24" i="2"/>
  <c r="H25" i="2"/>
  <c r="H31" i="2"/>
  <c r="H32" i="2"/>
  <c r="H39" i="2"/>
  <c r="H41" i="2"/>
  <c r="H47" i="2"/>
  <c r="H48" i="2"/>
  <c r="H49" i="2"/>
  <c r="H55" i="2"/>
  <c r="H56" i="2"/>
  <c r="H63" i="2"/>
  <c r="H65" i="2"/>
  <c r="H71" i="2"/>
  <c r="H72" i="2"/>
  <c r="H79" i="2"/>
  <c r="H80" i="2"/>
  <c r="H81" i="2"/>
  <c r="H87" i="2"/>
  <c r="H88" i="2"/>
  <c r="H95" i="2"/>
  <c r="H7" i="2"/>
  <c r="H8" i="2"/>
  <c r="H16" i="2"/>
  <c r="H34" i="2"/>
  <c r="H50" i="2"/>
  <c r="H5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6" i="2"/>
  <c r="I93" i="2" l="1"/>
  <c r="I45" i="2"/>
  <c r="I46" i="2"/>
  <c r="I29" i="2"/>
  <c r="I55" i="2"/>
  <c r="I62" i="2"/>
  <c r="I30" i="2"/>
  <c r="I79" i="2"/>
  <c r="I15" i="2"/>
  <c r="I61" i="2"/>
  <c r="I71" i="2"/>
  <c r="I22" i="2"/>
  <c r="I95" i="2"/>
  <c r="I39" i="2"/>
  <c r="I94" i="2"/>
  <c r="I54" i="2"/>
  <c r="I21" i="2"/>
  <c r="I63" i="2"/>
  <c r="I37" i="2"/>
  <c r="I86" i="2"/>
  <c r="I69" i="2"/>
  <c r="I53" i="2"/>
  <c r="I38" i="2"/>
  <c r="I14" i="2"/>
  <c r="I47" i="2"/>
  <c r="I78" i="2"/>
  <c r="I77" i="2"/>
  <c r="I70" i="2"/>
  <c r="I7" i="2"/>
  <c r="I87" i="2"/>
  <c r="I31" i="2"/>
  <c r="I85" i="2"/>
  <c r="I13" i="2"/>
  <c r="I64" i="2"/>
  <c r="I72" i="2"/>
  <c r="I23" i="2"/>
  <c r="I24" i="2"/>
  <c r="I25" i="2"/>
  <c r="I89" i="2"/>
  <c r="I88" i="2"/>
  <c r="I56" i="2"/>
  <c r="I48" i="2"/>
  <c r="I40" i="2"/>
  <c r="I32" i="2"/>
  <c r="I8" i="2"/>
  <c r="I81" i="2"/>
  <c r="I44" i="2"/>
  <c r="I28" i="2"/>
  <c r="I91" i="2"/>
  <c r="I43" i="2"/>
  <c r="I35" i="2"/>
  <c r="I27" i="2"/>
  <c r="I17" i="2"/>
  <c r="I80" i="2"/>
  <c r="I16" i="2"/>
  <c r="I92" i="2"/>
  <c r="I52" i="2"/>
  <c r="I36" i="2"/>
  <c r="I90" i="2"/>
  <c r="I34" i="2"/>
  <c r="I26" i="2"/>
  <c r="I60" i="2"/>
  <c r="I20" i="2"/>
  <c r="I75" i="2"/>
  <c r="I51" i="2"/>
  <c r="I19" i="2"/>
  <c r="I84" i="2"/>
  <c r="I68" i="2"/>
  <c r="I83" i="2"/>
  <c r="I59" i="2"/>
  <c r="I11" i="2"/>
  <c r="I82" i="2"/>
  <c r="I74" i="2"/>
  <c r="I66" i="2"/>
  <c r="I58" i="2"/>
  <c r="I50" i="2"/>
  <c r="I42" i="2"/>
  <c r="I18" i="2"/>
  <c r="I10" i="2"/>
  <c r="I76" i="2"/>
  <c r="I12" i="2"/>
  <c r="I67" i="2"/>
  <c r="I73" i="2"/>
  <c r="I65" i="2"/>
  <c r="I57" i="2"/>
  <c r="I49" i="2"/>
  <c r="I41" i="2"/>
  <c r="I33" i="2"/>
  <c r="I9" i="2"/>
  <c r="I6" i="2"/>
  <c r="J6" i="2" s="1"/>
  <c r="M6" i="2" l="1"/>
  <c r="B14" i="1" l="1"/>
  <c r="B10" i="1"/>
  <c r="B11" i="1" s="1"/>
  <c r="B9" i="1"/>
  <c r="B13" i="1" l="1"/>
  <c r="B12" i="1"/>
  <c r="B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Betancourt</author>
  </authors>
  <commentList>
    <comment ref="A2" authorId="0" shapeId="0" xr:uid="{5468AAD8-2CA7-416B-A253-EFEEAC253BD4}">
      <text>
        <r>
          <rPr>
            <sz val="9"/>
            <color indexed="81"/>
            <rFont val="Tahoma"/>
            <family val="2"/>
          </rPr>
          <t xml:space="preserve">El número de unidades que la máquina puede procesar por unidad de tiempo
</t>
        </r>
      </text>
    </comment>
    <comment ref="A3" authorId="0" shapeId="0" xr:uid="{B367643F-99A6-4C5F-9394-9DD0A085B714}">
      <text>
        <r>
          <rPr>
            <sz val="9"/>
            <color indexed="81"/>
            <rFont val="Tahoma"/>
            <family val="2"/>
          </rPr>
          <t xml:space="preserve">El tiempo de medición del funcionamiento de maquinaria. Se puede considerar como el número de horas por jornada laboral.
</t>
        </r>
      </text>
    </comment>
  </commentList>
</comments>
</file>

<file path=xl/sharedStrings.xml><?xml version="1.0" encoding="utf-8"?>
<sst xmlns="http://schemas.openxmlformats.org/spreadsheetml/2006/main" count="57" uniqueCount="33">
  <si>
    <t>Capacidad de máquina</t>
  </si>
  <si>
    <t>unidades/hora</t>
  </si>
  <si>
    <t>Cantidad</t>
  </si>
  <si>
    <t>Unidad</t>
  </si>
  <si>
    <t>Tiempo de funcionamiento</t>
  </si>
  <si>
    <t>horas</t>
  </si>
  <si>
    <t>Tiempo muerto</t>
  </si>
  <si>
    <t>Tiempo planeado</t>
  </si>
  <si>
    <t>Producción total</t>
  </si>
  <si>
    <t>unidades</t>
  </si>
  <si>
    <t>Producción con desperfectos</t>
  </si>
  <si>
    <t>Tiempo disponible</t>
  </si>
  <si>
    <t>Tiempo de alistamientos</t>
  </si>
  <si>
    <t>Tiempo operativo</t>
  </si>
  <si>
    <t>Disponibilidad</t>
  </si>
  <si>
    <t>Eficiencia</t>
  </si>
  <si>
    <t>Calidad</t>
  </si>
  <si>
    <t>OEE</t>
  </si>
  <si>
    <t>Tiempo de paradas</t>
  </si>
  <si>
    <t>Fecha</t>
  </si>
  <si>
    <t>Tiempo de alistamiento</t>
  </si>
  <si>
    <t>Etiquetas de fila</t>
  </si>
  <si>
    <t>Total general</t>
  </si>
  <si>
    <t>dic</t>
  </si>
  <si>
    <t>Promedio de OEE</t>
  </si>
  <si>
    <t>oct</t>
  </si>
  <si>
    <t>nov</t>
  </si>
  <si>
    <t>Valor OEE</t>
  </si>
  <si>
    <t>Valor Calidad</t>
  </si>
  <si>
    <t>Valor Disponibilidad</t>
  </si>
  <si>
    <t>Valor Eficiencia</t>
  </si>
  <si>
    <t>¿Quieres saber más? Visita: https://ingenioempresa.com/eficiencia-general-equipos-oee/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</si>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</sst>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  <xf numFmtId="9" fontId="0" fillId="0" borderId="0" xfId="0" applyNumberFormat="1"/>
    <xf numFmtId="0" fontId="3" fillId="2" borderId="1" xfId="0" applyFont="1" applyFill="1" applyBorder="1"/>
    <xf numFmtId="0" fontId="3" fillId="0" borderId="0" xfId="0" applyFont="1"/>
    <xf numFmtId="0" fontId="4" fillId="3" borderId="1" xfId="0" applyFont="1" applyFill="1" applyBorder="1"/>
    <xf numFmtId="0" fontId="5" fillId="2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10" fontId="3" fillId="2" borderId="1" xfId="1" applyNumberFormat="1" applyFont="1" applyFill="1" applyBorder="1"/>
    <xf numFmtId="0" fontId="0" fillId="0" borderId="1" xfId="0" applyBorder="1"/>
    <xf numFmtId="0" fontId="0" fillId="2" borderId="1" xfId="0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7" fillId="0" borderId="0" xfId="2" applyFont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11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Excel OEE.xlsx]Análisis!TablaDinámica3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Promedio mensual OEE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Análisis!$B$1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Análisis!$A$2:$A$5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Análisis!$B$2:$B$5</c:f>
              <c:numCache>
                <c:formatCode>0%</c:formatCode>
                <c:ptCount val="3"/>
                <c:pt idx="0">
                  <c:v>0.58837661563002752</c:v>
                </c:pt>
                <c:pt idx="1">
                  <c:v>0.58387118437118446</c:v>
                </c:pt>
                <c:pt idx="2">
                  <c:v>0.59050394234412795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5-48DF-9305-F8BA12E1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998568"/>
        <c:axId val="428996272"/>
      </c:barChart>
      <c:catAx>
        <c:axId val="42899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8996272"/>
        <c:crosses val="autoZero"/>
        <c:auto val="1"/>
        <c:lblAlgn val="ctr"/>
        <c:lblOffset val="100"/>
        <c:noMultiLvlLbl val="0"/>
      </c:catAx>
      <c:valAx>
        <c:axId val="4289962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899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Excel OEE.xlsx]Análisis!TablaDinámica2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Comportamiento semanal de OEE con E, C y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3"/>
            </a:solidFill>
            <a:ln w="9525" cap="flat" cmpd="sng" algn="ctr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4"/>
            </a:solidFill>
            <a:ln w="9525" cap="flat" cmpd="sng" algn="ctr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Análisis!$G$1</c:f>
              <c:strCache>
                <c:ptCount val="1"/>
                <c:pt idx="0">
                  <c:v>Valor OEE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Análisis!$F$2:$F$16</c:f>
              <c:strCache>
                <c:ptCount val="14"/>
                <c:pt idx="0">
                  <c:v>01/10/2021</c:v>
                </c:pt>
                <c:pt idx="1">
                  <c:v>02/10/2021</c:v>
                </c:pt>
                <c:pt idx="2">
                  <c:v>03/10/2021</c:v>
                </c:pt>
                <c:pt idx="3">
                  <c:v>04/10/2021</c:v>
                </c:pt>
                <c:pt idx="4">
                  <c:v>05/10/2021</c:v>
                </c:pt>
                <c:pt idx="5">
                  <c:v>06/10/2021</c:v>
                </c:pt>
                <c:pt idx="6">
                  <c:v>07/10/2021</c:v>
                </c:pt>
                <c:pt idx="7">
                  <c:v>08/10/2021</c:v>
                </c:pt>
                <c:pt idx="8">
                  <c:v>09/10/2021</c:v>
                </c:pt>
                <c:pt idx="9">
                  <c:v>10/10/2021</c:v>
                </c:pt>
                <c:pt idx="10">
                  <c:v>11/10/2021</c:v>
                </c:pt>
                <c:pt idx="11">
                  <c:v>12/10/2021</c:v>
                </c:pt>
                <c:pt idx="12">
                  <c:v>13/10/2021</c:v>
                </c:pt>
                <c:pt idx="13">
                  <c:v>14/10/2021</c:v>
                </c:pt>
              </c:strCache>
            </c:strRef>
          </c:cat>
          <c:val>
            <c:numRef>
              <c:f>Análisis!$G$2:$G$16</c:f>
              <c:numCache>
                <c:formatCode>0%</c:formatCode>
                <c:ptCount val="14"/>
                <c:pt idx="0">
                  <c:v>0.578125</c:v>
                </c:pt>
                <c:pt idx="1">
                  <c:v>0.58774038461538458</c:v>
                </c:pt>
                <c:pt idx="2">
                  <c:v>0.58533653846153832</c:v>
                </c:pt>
                <c:pt idx="3">
                  <c:v>0.58461538461538465</c:v>
                </c:pt>
                <c:pt idx="4">
                  <c:v>0.58918269230769227</c:v>
                </c:pt>
                <c:pt idx="5">
                  <c:v>0.57743589743589741</c:v>
                </c:pt>
                <c:pt idx="6">
                  <c:v>0.57163461538461535</c:v>
                </c:pt>
                <c:pt idx="7">
                  <c:v>0.58341346153846141</c:v>
                </c:pt>
                <c:pt idx="8">
                  <c:v>0.57235576923076914</c:v>
                </c:pt>
                <c:pt idx="9">
                  <c:v>0.57788461538461533</c:v>
                </c:pt>
                <c:pt idx="10">
                  <c:v>0.58125000000000004</c:v>
                </c:pt>
                <c:pt idx="11">
                  <c:v>0.61435897435897435</c:v>
                </c:pt>
                <c:pt idx="12">
                  <c:v>0.57860576923076912</c:v>
                </c:pt>
                <c:pt idx="13">
                  <c:v>0.57932692307692302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4-4CA1-97CE-B43E97784DAC}"/>
            </c:ext>
          </c:extLst>
        </c:ser>
        <c:ser>
          <c:idx val="1"/>
          <c:order val="1"/>
          <c:tx>
            <c:strRef>
              <c:f>Análisis!$H$1</c:f>
              <c:strCache>
                <c:ptCount val="1"/>
                <c:pt idx="0">
                  <c:v>Valor Calidad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Análisis!$F$2:$F$16</c:f>
              <c:strCache>
                <c:ptCount val="14"/>
                <c:pt idx="0">
                  <c:v>01/10/2021</c:v>
                </c:pt>
                <c:pt idx="1">
                  <c:v>02/10/2021</c:v>
                </c:pt>
                <c:pt idx="2">
                  <c:v>03/10/2021</c:v>
                </c:pt>
                <c:pt idx="3">
                  <c:v>04/10/2021</c:v>
                </c:pt>
                <c:pt idx="4">
                  <c:v>05/10/2021</c:v>
                </c:pt>
                <c:pt idx="5">
                  <c:v>06/10/2021</c:v>
                </c:pt>
                <c:pt idx="6">
                  <c:v>07/10/2021</c:v>
                </c:pt>
                <c:pt idx="7">
                  <c:v>08/10/2021</c:v>
                </c:pt>
                <c:pt idx="8">
                  <c:v>09/10/2021</c:v>
                </c:pt>
                <c:pt idx="9">
                  <c:v>10/10/2021</c:v>
                </c:pt>
                <c:pt idx="10">
                  <c:v>11/10/2021</c:v>
                </c:pt>
                <c:pt idx="11">
                  <c:v>12/10/2021</c:v>
                </c:pt>
                <c:pt idx="12">
                  <c:v>13/10/2021</c:v>
                </c:pt>
                <c:pt idx="13">
                  <c:v>14/10/2021</c:v>
                </c:pt>
              </c:strCache>
            </c:strRef>
          </c:cat>
          <c:val>
            <c:numRef>
              <c:f>Análisis!$H$2:$H$16</c:f>
              <c:numCache>
                <c:formatCode>0%</c:formatCode>
                <c:ptCount val="14"/>
                <c:pt idx="0">
                  <c:v>0.90926275992438566</c:v>
                </c:pt>
                <c:pt idx="1">
                  <c:v>0.90892193308550184</c:v>
                </c:pt>
                <c:pt idx="2">
                  <c:v>0.90926064227035097</c:v>
                </c:pt>
                <c:pt idx="3">
                  <c:v>0.90915887850467292</c:v>
                </c:pt>
                <c:pt idx="4">
                  <c:v>0.90912462908011871</c:v>
                </c:pt>
                <c:pt idx="5">
                  <c:v>0.90916431166733958</c:v>
                </c:pt>
                <c:pt idx="6">
                  <c:v>0.90902140672782872</c:v>
                </c:pt>
                <c:pt idx="7">
                  <c:v>0.90898876404494378</c:v>
                </c:pt>
                <c:pt idx="8">
                  <c:v>0.90912562046582668</c:v>
                </c:pt>
                <c:pt idx="9">
                  <c:v>0.90922844175491679</c:v>
                </c:pt>
                <c:pt idx="10">
                  <c:v>0.9090225563909774</c:v>
                </c:pt>
                <c:pt idx="11">
                  <c:v>0.90895295902883155</c:v>
                </c:pt>
                <c:pt idx="12">
                  <c:v>0.90898791540785495</c:v>
                </c:pt>
                <c:pt idx="13">
                  <c:v>0.90909090909090906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34-4CA1-97CE-B43E97784DAC}"/>
            </c:ext>
          </c:extLst>
        </c:ser>
        <c:ser>
          <c:idx val="2"/>
          <c:order val="2"/>
          <c:tx>
            <c:strRef>
              <c:f>Análisis!$I$1</c:f>
              <c:strCache>
                <c:ptCount val="1"/>
                <c:pt idx="0">
                  <c:v>Valor Disponibilidad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Análisis!$F$2:$F$16</c:f>
              <c:strCache>
                <c:ptCount val="14"/>
                <c:pt idx="0">
                  <c:v>01/10/2021</c:v>
                </c:pt>
                <c:pt idx="1">
                  <c:v>02/10/2021</c:v>
                </c:pt>
                <c:pt idx="2">
                  <c:v>03/10/2021</c:v>
                </c:pt>
                <c:pt idx="3">
                  <c:v>04/10/2021</c:v>
                </c:pt>
                <c:pt idx="4">
                  <c:v>05/10/2021</c:v>
                </c:pt>
                <c:pt idx="5">
                  <c:v>06/10/2021</c:v>
                </c:pt>
                <c:pt idx="6">
                  <c:v>07/10/2021</c:v>
                </c:pt>
                <c:pt idx="7">
                  <c:v>08/10/2021</c:v>
                </c:pt>
                <c:pt idx="8">
                  <c:v>09/10/2021</c:v>
                </c:pt>
                <c:pt idx="9">
                  <c:v>10/10/2021</c:v>
                </c:pt>
                <c:pt idx="10">
                  <c:v>11/10/2021</c:v>
                </c:pt>
                <c:pt idx="11">
                  <c:v>12/10/2021</c:v>
                </c:pt>
                <c:pt idx="12">
                  <c:v>13/10/2021</c:v>
                </c:pt>
                <c:pt idx="13">
                  <c:v>14/10/2021</c:v>
                </c:pt>
              </c:strCache>
            </c:strRef>
          </c:cat>
          <c:val>
            <c:numRef>
              <c:f>Análisis!$I$2:$I$16</c:f>
              <c:numCache>
                <c:formatCode>0%</c:formatCode>
                <c:ptCount val="14"/>
                <c:pt idx="0">
                  <c:v>0.91874999999999996</c:v>
                </c:pt>
                <c:pt idx="1">
                  <c:v>0.98124999999999996</c:v>
                </c:pt>
                <c:pt idx="2">
                  <c:v>0.98124999999999996</c:v>
                </c:pt>
                <c:pt idx="3">
                  <c:v>0.97499999999999998</c:v>
                </c:pt>
                <c:pt idx="4">
                  <c:v>0.85624999999999996</c:v>
                </c:pt>
                <c:pt idx="5">
                  <c:v>0.98666666666666669</c:v>
                </c:pt>
                <c:pt idx="6">
                  <c:v>0.85</c:v>
                </c:pt>
                <c:pt idx="7">
                  <c:v>0.91874999999999996</c:v>
                </c:pt>
                <c:pt idx="8">
                  <c:v>0.85624999999999996</c:v>
                </c:pt>
                <c:pt idx="9">
                  <c:v>0.91874999999999996</c:v>
                </c:pt>
                <c:pt idx="10">
                  <c:v>0.98124999999999996</c:v>
                </c:pt>
                <c:pt idx="11">
                  <c:v>0.98666666666666669</c:v>
                </c:pt>
                <c:pt idx="12">
                  <c:v>0.98124999999999996</c:v>
                </c:pt>
                <c:pt idx="13">
                  <c:v>0.85624999999999996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34-4CA1-97CE-B43E97784DAC}"/>
            </c:ext>
          </c:extLst>
        </c:ser>
        <c:ser>
          <c:idx val="3"/>
          <c:order val="3"/>
          <c:tx>
            <c:strRef>
              <c:f>Análisis!$J$1</c:f>
              <c:strCache>
                <c:ptCount val="1"/>
                <c:pt idx="0">
                  <c:v>Valor Eficiencia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Análisis!$F$2:$F$16</c:f>
              <c:strCache>
                <c:ptCount val="14"/>
                <c:pt idx="0">
                  <c:v>01/10/2021</c:v>
                </c:pt>
                <c:pt idx="1">
                  <c:v>02/10/2021</c:v>
                </c:pt>
                <c:pt idx="2">
                  <c:v>03/10/2021</c:v>
                </c:pt>
                <c:pt idx="3">
                  <c:v>04/10/2021</c:v>
                </c:pt>
                <c:pt idx="4">
                  <c:v>05/10/2021</c:v>
                </c:pt>
                <c:pt idx="5">
                  <c:v>06/10/2021</c:v>
                </c:pt>
                <c:pt idx="6">
                  <c:v>07/10/2021</c:v>
                </c:pt>
                <c:pt idx="7">
                  <c:v>08/10/2021</c:v>
                </c:pt>
                <c:pt idx="8">
                  <c:v>09/10/2021</c:v>
                </c:pt>
                <c:pt idx="9">
                  <c:v>10/10/2021</c:v>
                </c:pt>
                <c:pt idx="10">
                  <c:v>11/10/2021</c:v>
                </c:pt>
                <c:pt idx="11">
                  <c:v>12/10/2021</c:v>
                </c:pt>
                <c:pt idx="12">
                  <c:v>13/10/2021</c:v>
                </c:pt>
                <c:pt idx="13">
                  <c:v>14/10/2021</c:v>
                </c:pt>
              </c:strCache>
            </c:strRef>
          </c:cat>
          <c:val>
            <c:numRef>
              <c:f>Análisis!$J$2:$J$16</c:f>
              <c:numCache>
                <c:formatCode>0%</c:formatCode>
                <c:ptCount val="14"/>
                <c:pt idx="0">
                  <c:v>0.69204604918890633</c:v>
                </c:pt>
                <c:pt idx="1">
                  <c:v>0.65899069083782458</c:v>
                </c:pt>
                <c:pt idx="2">
                  <c:v>0.6560509554140127</c:v>
                </c:pt>
                <c:pt idx="3">
                  <c:v>0.65951676528599601</c:v>
                </c:pt>
                <c:pt idx="4">
                  <c:v>0.75687815833801231</c:v>
                </c:pt>
                <c:pt idx="5">
                  <c:v>0.64371101871101866</c:v>
                </c:pt>
                <c:pt idx="6">
                  <c:v>0.73981900452488691</c:v>
                </c:pt>
                <c:pt idx="7">
                  <c:v>0.69858712715855575</c:v>
                </c:pt>
                <c:pt idx="8">
                  <c:v>0.73526108927568778</c:v>
                </c:pt>
                <c:pt idx="9">
                  <c:v>0.69178440607012037</c:v>
                </c:pt>
                <c:pt idx="10">
                  <c:v>0.65164135227829501</c:v>
                </c:pt>
                <c:pt idx="11">
                  <c:v>0.68503118503118499</c:v>
                </c:pt>
                <c:pt idx="12">
                  <c:v>0.64870161685448313</c:v>
                </c:pt>
                <c:pt idx="13">
                  <c:v>0.7442448062886019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34-4CA1-97CE-B43E97784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583754128"/>
        <c:axId val="427944072"/>
      </c:lineChart>
      <c:catAx>
        <c:axId val="58375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7944072"/>
        <c:crosses val="autoZero"/>
        <c:auto val="1"/>
        <c:lblAlgn val="ctr"/>
        <c:lblOffset val="100"/>
        <c:noMultiLvlLbl val="0"/>
      </c:catAx>
      <c:valAx>
        <c:axId val="427944072"/>
        <c:scaling>
          <c:orientation val="minMax"/>
          <c:max val="1"/>
          <c:min val="0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375412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16</xdr:row>
      <xdr:rowOff>0</xdr:rowOff>
    </xdr:from>
    <xdr:to>
      <xdr:col>3</xdr:col>
      <xdr:colOff>78685</xdr:colOff>
      <xdr:row>19</xdr:row>
      <xdr:rowOff>28575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CC31BF-43E4-4195-BBB9-1B478A50D4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1" b="25778"/>
        <a:stretch/>
      </xdr:blipFill>
      <xdr:spPr bwMode="auto">
        <a:xfrm>
          <a:off x="2705100" y="3048000"/>
          <a:ext cx="117406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85725</xdr:rowOff>
    </xdr:from>
    <xdr:to>
      <xdr:col>3</xdr:col>
      <xdr:colOff>1367873</xdr:colOff>
      <xdr:row>3</xdr:row>
      <xdr:rowOff>57150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FD70F3-CF26-46CE-86BE-39586427C7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1" b="25778"/>
        <a:stretch/>
      </xdr:blipFill>
      <xdr:spPr bwMode="auto">
        <a:xfrm>
          <a:off x="4667250" y="85725"/>
          <a:ext cx="102497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828674</xdr:colOff>
      <xdr:row>16</xdr:row>
      <xdr:rowOff>9524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47D72A-D723-4997-8C5C-1EFED83E5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0</xdr:row>
      <xdr:rowOff>0</xdr:rowOff>
    </xdr:from>
    <xdr:to>
      <xdr:col>10</xdr:col>
      <xdr:colOff>9525</xdr:colOff>
      <xdr:row>16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D7F636-603C-4ECF-8356-430DBBFFE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9524</xdr:colOff>
      <xdr:row>0</xdr:row>
      <xdr:rowOff>0</xdr:rowOff>
    </xdr:from>
    <xdr:to>
      <xdr:col>12</xdr:col>
      <xdr:colOff>704849</xdr:colOff>
      <xdr:row>16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Fecha">
              <a:extLst>
                <a:ext uri="{FF2B5EF4-FFF2-40B4-BE49-F238E27FC236}">
                  <a16:creationId xmlns:a16="http://schemas.microsoft.com/office/drawing/2014/main" id="{E78255BB-0520-481F-924E-714B1F73DF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58349" y="0"/>
              <a:ext cx="2124075" cy="3086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Betancourt" refreshedDate="44261.449597800929" createdVersion="6" refreshedVersion="6" minRefreshableVersion="3" recordCount="90" xr:uid="{9F1DE564-18B2-459A-8AA7-CA13B58F0EFA}">
  <cacheSource type="worksheet">
    <worksheetSource ref="A5:M95" sheet="Registro diario de OEE"/>
  </cacheSource>
  <cacheFields count="13">
    <cacheField name="Fecha" numFmtId="14">
      <sharedItems containsSemiMixedTypes="0" containsNonDate="0" containsDate="1" containsString="0" minDate="2021-10-01T00:00:00" maxDate="2021-12-30T00:00:00" count="90">
        <d v="2021-10-01T00:00:00"/>
        <d v="2021-10-02T00:00:00"/>
        <d v="2021-10-03T00:00:00"/>
        <d v="2021-10-04T00:00:00"/>
        <d v="2021-10-05T00:00:00"/>
        <d v="2021-10-06T00:00:00"/>
        <d v="2021-10-07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5T00:00:00"/>
        <d v="2021-10-16T00:00:00"/>
        <d v="2021-10-17T00:00:00"/>
        <d v="2021-10-18T00:00:00"/>
        <d v="2021-10-19T00:00:00"/>
        <d v="2021-10-20T00:00:00"/>
        <d v="2021-10-21T00:00:00"/>
        <d v="2021-10-22T00:00:00"/>
        <d v="2021-10-23T00:00:00"/>
        <d v="2021-10-24T00:00:00"/>
        <d v="2021-10-25T00:00:00"/>
        <d v="2021-10-26T00:00:00"/>
        <d v="2021-10-27T00:00:00"/>
        <d v="2021-10-28T00:00:00"/>
        <d v="2021-10-29T00:00:00"/>
        <d v="2021-10-30T00:00:00"/>
        <d v="2021-10-31T00:00:00"/>
        <d v="2021-11-01T00:00:00"/>
        <d v="2021-11-02T00:00:00"/>
        <d v="2021-11-03T00:00:00"/>
        <d v="2021-11-04T00:00:00"/>
        <d v="2021-11-05T00:00:00"/>
        <d v="2021-11-06T00:00:00"/>
        <d v="2021-11-07T00:00:00"/>
        <d v="2021-11-08T00:00:00"/>
        <d v="2021-11-09T00:00:00"/>
        <d v="2021-11-10T00:00:00"/>
        <d v="2021-11-11T00:00:00"/>
        <d v="2021-11-12T00:00:00"/>
        <d v="2021-11-13T00:00:00"/>
        <d v="2021-11-14T00:00:00"/>
        <d v="2021-11-15T00:00:00"/>
        <d v="2021-11-16T00:00:00"/>
        <d v="2021-11-17T00:00:00"/>
        <d v="2021-11-18T00:00:00"/>
        <d v="2021-11-19T00:00:00"/>
        <d v="2021-11-20T00:00:00"/>
        <d v="2021-11-21T00:00:00"/>
        <d v="2021-11-22T00:00:00"/>
        <d v="2021-11-23T00:00:00"/>
        <d v="2021-11-24T00:00:00"/>
        <d v="2021-11-25T00:00:00"/>
        <d v="2021-11-26T00:00:00"/>
        <d v="2021-11-27T00:00:00"/>
        <d v="2021-11-28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</sharedItems>
    </cacheField>
    <cacheField name="Tiempo planeado" numFmtId="0">
      <sharedItems containsSemiMixedTypes="0" containsString="0" containsNumber="1" containsInteger="1" minValue="0" maxValue="3"/>
    </cacheField>
    <cacheField name="Tiempo de paradas" numFmtId="0">
      <sharedItems containsSemiMixedTypes="0" containsString="0" containsNumber="1" containsInteger="1" minValue="0" maxValue="3"/>
    </cacheField>
    <cacheField name="Tiempo de alistamiento" numFmtId="0">
      <sharedItems containsSemiMixedTypes="0" containsString="0" containsNumber="1" minValue="0.2" maxValue="0.4"/>
    </cacheField>
    <cacheField name="Producción total" numFmtId="0">
      <sharedItems containsSemiMixedTypes="0" containsString="0" containsNumber="1" containsInteger="1" minValue="2477" maxValue="2718"/>
    </cacheField>
    <cacheField name="Producción con desperfectos" numFmtId="0">
      <sharedItems containsSemiMixedTypes="0" containsString="0" containsNumber="1" containsInteger="1" minValue="225" maxValue="247"/>
    </cacheField>
    <cacheField name="Tiempo disponible" numFmtId="0">
      <sharedItems containsSemiMixedTypes="0" containsString="0" containsNumber="1" containsInteger="1" minValue="13" maxValue="16"/>
    </cacheField>
    <cacheField name="Tiempo muerto" numFmtId="0">
      <sharedItems containsSemiMixedTypes="0" containsString="0" containsNumber="1" minValue="0.2" maxValue="3.3"/>
    </cacheField>
    <cacheField name="Tiempo operativo" numFmtId="0">
      <sharedItems containsSemiMixedTypes="0" containsString="0" containsNumber="1" minValue="11.7" maxValue="15.8"/>
    </cacheField>
    <cacheField name="Disponibilidad" numFmtId="10">
      <sharedItems containsSemiMixedTypes="0" containsString="0" containsNumber="1" minValue="0.79374999999999996" maxValue="0.98750000000000004"/>
    </cacheField>
    <cacheField name="Eficiencia" numFmtId="10">
      <sharedItems containsSemiMixedTypes="0" containsString="0" containsNumber="1" minValue="0.63694267515923564" maxValue="0.8596318211702827"/>
    </cacheField>
    <cacheField name="Calidad" numFmtId="10">
      <sharedItems containsSemiMixedTypes="0" containsString="0" containsNumber="1" minValue="0.9089154766499421" maxValue="0.90926566705113421"/>
    </cacheField>
    <cacheField name="OEE" numFmtId="10">
      <sharedItems containsSemiMixedTypes="0" containsString="0" containsNumber="1" minValue="0.56562499999999993" maxValue="0.71094674556213011"/>
    </cacheField>
  </cacheFields>
  <extLst>
    <ext xmlns:x14="http://schemas.microsoft.com/office/spreadsheetml/2009/9/main" uri="{725AE2AE-9491-48be-B2B4-4EB974FC3084}">
      <x14:pivotCacheDefinition pivotCacheId="386367764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Betancourt" refreshedDate="44261.469287268519" createdVersion="6" refreshedVersion="6" minRefreshableVersion="3" recordCount="91" xr:uid="{A733FF7C-F8CF-4470-B7C3-24CCE5C9B5D7}">
  <cacheSource type="worksheet">
    <worksheetSource ref="A5:M96" sheet="Registro diario de OEE"/>
  </cacheSource>
  <cacheFields count="13">
    <cacheField name="Fecha" numFmtId="0">
      <sharedItems containsNonDate="0" containsDate="1" containsString="0" containsBlank="1" minDate="2021-10-01T00:00:00" maxDate="2021-12-30T00:00:00" count="91">
        <d v="2021-10-01T00:00:00"/>
        <d v="2021-10-02T00:00:00"/>
        <d v="2021-10-03T00:00:00"/>
        <d v="2021-10-04T00:00:00"/>
        <d v="2021-10-05T00:00:00"/>
        <d v="2021-10-06T00:00:00"/>
        <d v="2021-10-07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5T00:00:00"/>
        <d v="2021-10-16T00:00:00"/>
        <d v="2021-10-17T00:00:00"/>
        <d v="2021-10-18T00:00:00"/>
        <d v="2021-10-19T00:00:00"/>
        <d v="2021-10-20T00:00:00"/>
        <d v="2021-10-21T00:00:00"/>
        <d v="2021-10-22T00:00:00"/>
        <d v="2021-10-23T00:00:00"/>
        <d v="2021-10-24T00:00:00"/>
        <d v="2021-10-25T00:00:00"/>
        <d v="2021-10-26T00:00:00"/>
        <d v="2021-10-27T00:00:00"/>
        <d v="2021-10-28T00:00:00"/>
        <d v="2021-10-29T00:00:00"/>
        <d v="2021-10-30T00:00:00"/>
        <d v="2021-10-31T00:00:00"/>
        <d v="2021-11-01T00:00:00"/>
        <d v="2021-11-02T00:00:00"/>
        <d v="2021-11-03T00:00:00"/>
        <d v="2021-11-04T00:00:00"/>
        <d v="2021-11-05T00:00:00"/>
        <d v="2021-11-06T00:00:00"/>
        <d v="2021-11-07T00:00:00"/>
        <d v="2021-11-08T00:00:00"/>
        <d v="2021-11-09T00:00:00"/>
        <d v="2021-11-10T00:00:00"/>
        <d v="2021-11-11T00:00:00"/>
        <d v="2021-11-12T00:00:00"/>
        <d v="2021-11-13T00:00:00"/>
        <d v="2021-11-14T00:00:00"/>
        <d v="2021-11-15T00:00:00"/>
        <d v="2021-11-16T00:00:00"/>
        <d v="2021-11-17T00:00:00"/>
        <d v="2021-11-18T00:00:00"/>
        <d v="2021-11-19T00:00:00"/>
        <d v="2021-11-20T00:00:00"/>
        <d v="2021-11-21T00:00:00"/>
        <d v="2021-11-22T00:00:00"/>
        <d v="2021-11-23T00:00:00"/>
        <d v="2021-11-24T00:00:00"/>
        <d v="2021-11-25T00:00:00"/>
        <d v="2021-11-26T00:00:00"/>
        <d v="2021-11-27T00:00:00"/>
        <d v="2021-11-28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m/>
      </sharedItems>
      <fieldGroup base="0">
        <rangePr groupBy="months" startDate="2021-10-01T00:00:00" endDate="2021-12-30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1"/>
        </groupItems>
      </fieldGroup>
    </cacheField>
    <cacheField name="Tiempo planeado" numFmtId="0">
      <sharedItems containsString="0" containsBlank="1" containsNumber="1" containsInteger="1" minValue="0" maxValue="3"/>
    </cacheField>
    <cacheField name="Tiempo de paradas" numFmtId="0">
      <sharedItems containsString="0" containsBlank="1" containsNumber="1" containsInteger="1" minValue="0" maxValue="3"/>
    </cacheField>
    <cacheField name="Tiempo de alistamiento" numFmtId="0">
      <sharedItems containsString="0" containsBlank="1" containsNumber="1" minValue="0.2" maxValue="0.4"/>
    </cacheField>
    <cacheField name="Producción total" numFmtId="0">
      <sharedItems containsString="0" containsBlank="1" containsNumber="1" containsInteger="1" minValue="2477" maxValue="2718"/>
    </cacheField>
    <cacheField name="Producción con desperfectos" numFmtId="0">
      <sharedItems containsString="0" containsBlank="1" containsNumber="1" containsInteger="1" minValue="225" maxValue="247"/>
    </cacheField>
    <cacheField name="Tiempo disponible" numFmtId="0">
      <sharedItems containsString="0" containsBlank="1" containsNumber="1" containsInteger="1" minValue="13" maxValue="16"/>
    </cacheField>
    <cacheField name="Tiempo muerto" numFmtId="0">
      <sharedItems containsString="0" containsBlank="1" containsNumber="1" minValue="0.2" maxValue="3.3"/>
    </cacheField>
    <cacheField name="Tiempo operativo" numFmtId="0">
      <sharedItems containsString="0" containsBlank="1" containsNumber="1" minValue="11.7" maxValue="15.8"/>
    </cacheField>
    <cacheField name="Disponibilidad" numFmtId="0">
      <sharedItems containsString="0" containsBlank="1" containsNumber="1" minValue="0.79374999999999996" maxValue="0.98750000000000004"/>
    </cacheField>
    <cacheField name="Eficiencia" numFmtId="0">
      <sharedItems containsString="0" containsBlank="1" containsNumber="1" minValue="0.63694267515923564" maxValue="0.8596318211702827"/>
    </cacheField>
    <cacheField name="Calidad" numFmtId="0">
      <sharedItems containsString="0" containsBlank="1" containsNumber="1" minValue="0.9089154766499421" maxValue="0.90926566705113421"/>
    </cacheField>
    <cacheField name="OEE" numFmtId="0">
      <sharedItems containsString="0" containsBlank="1" containsNumber="1" minValue="0.56562499999999993" maxValue="0.71094674556213011"/>
    </cacheField>
  </cacheFields>
  <extLst>
    <ext xmlns:x14="http://schemas.microsoft.com/office/spreadsheetml/2009/9/main" uri="{725AE2AE-9491-48be-B2B4-4EB974FC3084}">
      <x14:pivotCacheDefinition pivotCacheId="105670203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n v="0"/>
    <n v="1"/>
    <n v="0.3"/>
    <n v="2645"/>
    <n v="240"/>
    <n v="16"/>
    <n v="1.3"/>
    <n v="14.7"/>
    <n v="0.91874999999999996"/>
    <n v="0.69204604918890633"/>
    <n v="0.90926275992438566"/>
    <n v="0.578125"/>
  </r>
  <r>
    <x v="1"/>
    <n v="0"/>
    <n v="0"/>
    <n v="0.3"/>
    <n v="2690"/>
    <n v="245"/>
    <n v="16"/>
    <n v="0.3"/>
    <n v="15.7"/>
    <n v="0.98124999999999996"/>
    <n v="0.65899069083782458"/>
    <n v="0.90892193308550184"/>
    <n v="0.58774038461538458"/>
  </r>
  <r>
    <x v="2"/>
    <n v="0"/>
    <n v="0"/>
    <n v="0.3"/>
    <n v="2678"/>
    <n v="243"/>
    <n v="16"/>
    <n v="0.3"/>
    <n v="15.7"/>
    <n v="0.98124999999999996"/>
    <n v="0.6560509554140127"/>
    <n v="0.90926064227035097"/>
    <n v="0.58533653846153832"/>
  </r>
  <r>
    <x v="3"/>
    <n v="0"/>
    <n v="0"/>
    <n v="0.4"/>
    <n v="2675"/>
    <n v="243"/>
    <n v="16"/>
    <n v="0.4"/>
    <n v="15.6"/>
    <n v="0.97499999999999998"/>
    <n v="0.65951676528599601"/>
    <n v="0.90915887850467292"/>
    <n v="0.58461538461538465"/>
  </r>
  <r>
    <x v="4"/>
    <n v="0"/>
    <n v="2"/>
    <n v="0.3"/>
    <n v="2696"/>
    <n v="245"/>
    <n v="16"/>
    <n v="2.2999999999999998"/>
    <n v="13.7"/>
    <n v="0.85624999999999996"/>
    <n v="0.75687815833801231"/>
    <n v="0.90912462908011871"/>
    <n v="0.58918269230769227"/>
  </r>
  <r>
    <x v="5"/>
    <n v="1"/>
    <n v="0"/>
    <n v="0.2"/>
    <n v="2477"/>
    <n v="225"/>
    <n v="15"/>
    <n v="0.2"/>
    <n v="14.8"/>
    <n v="0.98666666666666669"/>
    <n v="0.64371101871101866"/>
    <n v="0.90916431166733958"/>
    <n v="0.57743589743589741"/>
  </r>
  <r>
    <x v="6"/>
    <n v="0"/>
    <n v="2"/>
    <n v="0.4"/>
    <n v="2616"/>
    <n v="238"/>
    <n v="16"/>
    <n v="2.4"/>
    <n v="13.6"/>
    <n v="0.85"/>
    <n v="0.73981900452488691"/>
    <n v="0.90902140672782872"/>
    <n v="0.57163461538461535"/>
  </r>
  <r>
    <x v="7"/>
    <n v="0"/>
    <n v="1"/>
    <n v="0.3"/>
    <n v="2670"/>
    <n v="243"/>
    <n v="16"/>
    <n v="1.3"/>
    <n v="14.7"/>
    <n v="0.91874999999999996"/>
    <n v="0.69858712715855575"/>
    <n v="0.90898876404494378"/>
    <n v="0.58341346153846141"/>
  </r>
  <r>
    <x v="8"/>
    <n v="0"/>
    <n v="2"/>
    <n v="0.3"/>
    <n v="2619"/>
    <n v="238"/>
    <n v="16"/>
    <n v="2.2999999999999998"/>
    <n v="13.7"/>
    <n v="0.85624999999999996"/>
    <n v="0.73526108927568778"/>
    <n v="0.90912562046582668"/>
    <n v="0.57235576923076914"/>
  </r>
  <r>
    <x v="9"/>
    <n v="0"/>
    <n v="1"/>
    <n v="0.3"/>
    <n v="2644"/>
    <n v="240"/>
    <n v="16"/>
    <n v="1.3"/>
    <n v="14.7"/>
    <n v="0.91874999999999996"/>
    <n v="0.69178440607012037"/>
    <n v="0.90922844175491679"/>
    <n v="0.57788461538461533"/>
  </r>
  <r>
    <x v="10"/>
    <n v="0"/>
    <n v="0"/>
    <n v="0.3"/>
    <n v="2660"/>
    <n v="242"/>
    <n v="16"/>
    <n v="0.3"/>
    <n v="15.7"/>
    <n v="0.98124999999999996"/>
    <n v="0.65164135227829501"/>
    <n v="0.9090225563909774"/>
    <n v="0.58125000000000004"/>
  </r>
  <r>
    <x v="11"/>
    <n v="1"/>
    <n v="0"/>
    <n v="0.2"/>
    <n v="2636"/>
    <n v="240"/>
    <n v="15"/>
    <n v="0.2"/>
    <n v="14.8"/>
    <n v="0.98666666666666669"/>
    <n v="0.68503118503118499"/>
    <n v="0.90895295902883155"/>
    <n v="0.61435897435897435"/>
  </r>
  <r>
    <x v="12"/>
    <n v="0"/>
    <n v="0"/>
    <n v="0.3"/>
    <n v="2648"/>
    <n v="241"/>
    <n v="16"/>
    <n v="0.3"/>
    <n v="15.7"/>
    <n v="0.98124999999999996"/>
    <n v="0.64870161685448313"/>
    <n v="0.90898791540785495"/>
    <n v="0.57860576923076912"/>
  </r>
  <r>
    <x v="13"/>
    <n v="0"/>
    <n v="2"/>
    <n v="0.3"/>
    <n v="2651"/>
    <n v="241"/>
    <n v="16"/>
    <n v="2.2999999999999998"/>
    <n v="13.7"/>
    <n v="0.85624999999999996"/>
    <n v="0.7442448062886019"/>
    <n v="0.90909090909090906"/>
    <n v="0.57932692307692302"/>
  </r>
  <r>
    <x v="14"/>
    <n v="0"/>
    <n v="1"/>
    <n v="0.2"/>
    <n v="2638"/>
    <n v="240"/>
    <n v="16"/>
    <n v="1.2"/>
    <n v="14.8"/>
    <n v="0.92500000000000004"/>
    <n v="0.6855509355509356"/>
    <n v="0.90902198635329801"/>
    <n v="0.57644230769230775"/>
  </r>
  <r>
    <x v="15"/>
    <n v="0"/>
    <n v="2"/>
    <n v="0.2"/>
    <n v="2636"/>
    <n v="240"/>
    <n v="16"/>
    <n v="2.2000000000000002"/>
    <n v="13.8"/>
    <n v="0.86250000000000004"/>
    <n v="0.73467112597547379"/>
    <n v="0.90895295902883155"/>
    <n v="0.57596153846153852"/>
  </r>
  <r>
    <x v="16"/>
    <n v="0"/>
    <n v="1"/>
    <n v="0.3"/>
    <n v="2588"/>
    <n v="235"/>
    <n v="16"/>
    <n v="1.3"/>
    <n v="14.7"/>
    <n v="0.91874999999999996"/>
    <n v="0.67713239141810566"/>
    <n v="0.90919629057187012"/>
    <n v="0.56562499999999993"/>
  </r>
  <r>
    <x v="17"/>
    <n v="2"/>
    <n v="2"/>
    <n v="0.3"/>
    <n v="2615"/>
    <n v="238"/>
    <n v="14"/>
    <n v="2.2999999999999998"/>
    <n v="11.7"/>
    <n v="0.83571428571428563"/>
    <n v="0.8596318211702827"/>
    <n v="0.90898661567877626"/>
    <n v="0.65302197802197792"/>
  </r>
  <r>
    <x v="18"/>
    <n v="0"/>
    <n v="1"/>
    <n v="0.2"/>
    <n v="2717"/>
    <n v="247"/>
    <n v="16"/>
    <n v="1.2"/>
    <n v="14.8"/>
    <n v="0.92500000000000004"/>
    <n v="0.70608108108108103"/>
    <n v="0.90909090909090906"/>
    <n v="0.59374999999999989"/>
  </r>
  <r>
    <x v="19"/>
    <n v="0"/>
    <n v="0"/>
    <n v="0.3"/>
    <n v="2636"/>
    <n v="240"/>
    <n v="16"/>
    <n v="0.3"/>
    <n v="15.7"/>
    <n v="0.98124999999999996"/>
    <n v="0.64576188143067126"/>
    <n v="0.90895295902883155"/>
    <n v="0.57596153846153841"/>
  </r>
  <r>
    <x v="20"/>
    <n v="0"/>
    <n v="2"/>
    <n v="0.3"/>
    <n v="2711"/>
    <n v="246"/>
    <n v="16"/>
    <n v="2.2999999999999998"/>
    <n v="13.7"/>
    <n v="0.85624999999999996"/>
    <n v="0.76108927568781581"/>
    <n v="0.90925857617115458"/>
    <n v="0.59254807692307687"/>
  </r>
  <r>
    <x v="21"/>
    <n v="0"/>
    <n v="0"/>
    <n v="0.4"/>
    <n v="2641"/>
    <n v="240"/>
    <n v="16"/>
    <n v="0.4"/>
    <n v="15.6"/>
    <n v="0.97499999999999998"/>
    <n v="0.65113412228796841"/>
    <n v="0.90912533131389628"/>
    <n v="0.57716346153846143"/>
  </r>
  <r>
    <x v="22"/>
    <n v="0"/>
    <n v="0"/>
    <n v="0.3"/>
    <n v="2673"/>
    <n v="243"/>
    <n v="16"/>
    <n v="0.3"/>
    <n v="15.7"/>
    <n v="0.98124999999999996"/>
    <n v="0.65482606565409118"/>
    <n v="0.90909090909090906"/>
    <n v="0.58413461538461531"/>
  </r>
  <r>
    <x v="23"/>
    <n v="1"/>
    <n v="0"/>
    <n v="0.3"/>
    <n v="2599"/>
    <n v="236"/>
    <n v="15"/>
    <n v="0.3"/>
    <n v="14.7"/>
    <n v="0.98"/>
    <n v="0.68001046572475143"/>
    <n v="0.90919584455559832"/>
    <n v="0.60589743589743594"/>
  </r>
  <r>
    <x v="24"/>
    <n v="0"/>
    <n v="0"/>
    <n v="0.3"/>
    <n v="2687"/>
    <n v="244"/>
    <n v="16"/>
    <n v="0.3"/>
    <n v="15.7"/>
    <n v="0.98124999999999996"/>
    <n v="0.65825575698187166"/>
    <n v="0.90919240788984002"/>
    <n v="0.58725961538461535"/>
  </r>
  <r>
    <x v="25"/>
    <n v="0"/>
    <n v="0"/>
    <n v="0.2"/>
    <n v="2673"/>
    <n v="243"/>
    <n v="16"/>
    <n v="0.2"/>
    <n v="15.8"/>
    <n v="0.98750000000000004"/>
    <n v="0.65068159688412852"/>
    <n v="0.90909090909090906"/>
    <n v="0.58413461538461531"/>
  </r>
  <r>
    <x v="26"/>
    <n v="0"/>
    <n v="0"/>
    <n v="0.4"/>
    <n v="2641"/>
    <n v="240"/>
    <n v="16"/>
    <n v="0.4"/>
    <n v="15.6"/>
    <n v="0.97499999999999998"/>
    <n v="0.65113412228796841"/>
    <n v="0.90912533131389628"/>
    <n v="0.57716346153846143"/>
  </r>
  <r>
    <x v="27"/>
    <n v="0"/>
    <n v="0"/>
    <n v="0.3"/>
    <n v="2638"/>
    <n v="240"/>
    <n v="16"/>
    <n v="0.3"/>
    <n v="15.7"/>
    <n v="0.98124999999999996"/>
    <n v="0.64625183733463987"/>
    <n v="0.90902198635329801"/>
    <n v="0.57644230769230764"/>
  </r>
  <r>
    <x v="28"/>
    <n v="0"/>
    <n v="3"/>
    <n v="0.3"/>
    <n v="2625"/>
    <n v="239"/>
    <n v="16"/>
    <n v="3.3"/>
    <n v="12.7"/>
    <n v="0.79374999999999996"/>
    <n v="0.7949727437916414"/>
    <n v="0.90895238095238096"/>
    <n v="0.57355769230769227"/>
  </r>
  <r>
    <x v="29"/>
    <n v="3"/>
    <n v="0"/>
    <n v="0.3"/>
    <n v="2613"/>
    <n v="238"/>
    <n v="13"/>
    <n v="0.3"/>
    <n v="12.7"/>
    <n v="0.97692307692307689"/>
    <n v="0.79133858267716539"/>
    <n v="0.90891695369307313"/>
    <n v="0.70266272189349122"/>
  </r>
  <r>
    <x v="30"/>
    <n v="0"/>
    <n v="2"/>
    <n v="0.3"/>
    <n v="2639"/>
    <n v="240"/>
    <n v="16"/>
    <n v="2.2999999999999998"/>
    <n v="13.7"/>
    <n v="0.85624999999999996"/>
    <n v="0.74087591240875916"/>
    <n v="0.90905646078059876"/>
    <n v="0.57668269230769231"/>
  </r>
  <r>
    <x v="31"/>
    <n v="0"/>
    <n v="0"/>
    <n v="0.4"/>
    <n v="2601"/>
    <n v="236"/>
    <n v="16"/>
    <n v="0.4"/>
    <n v="15.6"/>
    <n v="0.97499999999999998"/>
    <n v="0.64127218934911245"/>
    <n v="0.90926566705113421"/>
    <n v="0.56850961538461542"/>
  </r>
  <r>
    <x v="32"/>
    <n v="0"/>
    <n v="0"/>
    <n v="0.3"/>
    <n v="2609"/>
    <n v="237"/>
    <n v="16"/>
    <n v="0.3"/>
    <n v="15.7"/>
    <n v="0.98124999999999996"/>
    <n v="0.6391474767270946"/>
    <n v="0.90916059793024151"/>
    <n v="0.57019230769230778"/>
  </r>
  <r>
    <x v="33"/>
    <n v="0"/>
    <n v="0"/>
    <n v="0.3"/>
    <n v="2600"/>
    <n v="236"/>
    <n v="16"/>
    <n v="0.3"/>
    <n v="15.7"/>
    <n v="0.98124999999999996"/>
    <n v="0.63694267515923564"/>
    <n v="0.90923076923076918"/>
    <n v="0.56826923076923064"/>
  </r>
  <r>
    <x v="34"/>
    <n v="0"/>
    <n v="2"/>
    <n v="0.3"/>
    <n v="2665"/>
    <n v="242"/>
    <n v="16"/>
    <n v="2.2999999999999998"/>
    <n v="13.7"/>
    <n v="0.85624999999999996"/>
    <n v="0.74817518248175185"/>
    <n v="0.9091932457786116"/>
    <n v="0.58245192307692306"/>
  </r>
  <r>
    <x v="35"/>
    <n v="1"/>
    <n v="0"/>
    <n v="0.3"/>
    <n v="2611"/>
    <n v="237"/>
    <n v="15"/>
    <n v="0.3"/>
    <n v="14.7"/>
    <n v="0.98"/>
    <n v="0.68315018315018317"/>
    <n v="0.90923018000765987"/>
    <n v="0.60871794871794871"/>
  </r>
  <r>
    <x v="36"/>
    <n v="0"/>
    <n v="0"/>
    <n v="0.3"/>
    <n v="2702"/>
    <n v="246"/>
    <n v="16"/>
    <n v="0.3"/>
    <n v="15.7"/>
    <n v="0.98124999999999996"/>
    <n v="0.66193042626163645"/>
    <n v="0.90895632864544784"/>
    <n v="0.5903846153846154"/>
  </r>
  <r>
    <x v="37"/>
    <n v="0"/>
    <n v="2"/>
    <n v="0.3"/>
    <n v="2630"/>
    <n v="239"/>
    <n v="16"/>
    <n v="2.2999999999999998"/>
    <n v="13.7"/>
    <n v="0.85624999999999996"/>
    <n v="0.73834924199887708"/>
    <n v="0.90912547528517107"/>
    <n v="0.57475961538461529"/>
  </r>
  <r>
    <x v="38"/>
    <n v="0"/>
    <n v="0"/>
    <n v="0.4"/>
    <n v="2715"/>
    <n v="247"/>
    <n v="16"/>
    <n v="0.4"/>
    <n v="15.6"/>
    <n v="0.97499999999999998"/>
    <n v="0.66937869822485208"/>
    <n v="0.90902394106814"/>
    <n v="0.59326923076923077"/>
  </r>
  <r>
    <x v="39"/>
    <n v="0"/>
    <n v="0"/>
    <n v="0.3"/>
    <n v="2622"/>
    <n v="238"/>
    <n v="16"/>
    <n v="0.3"/>
    <n v="15.7"/>
    <n v="0.98124999999999996"/>
    <n v="0.64233219010289078"/>
    <n v="0.90922959572845152"/>
    <n v="0.57307692307692304"/>
  </r>
  <r>
    <x v="40"/>
    <n v="0"/>
    <n v="0"/>
    <n v="0.3"/>
    <n v="2652"/>
    <n v="241"/>
    <n v="16"/>
    <n v="0.3"/>
    <n v="15.7"/>
    <n v="0.98124999999999996"/>
    <n v="0.64968152866242035"/>
    <n v="0.90912518853695323"/>
    <n v="0.57956730769230769"/>
  </r>
  <r>
    <x v="41"/>
    <n v="1"/>
    <n v="1"/>
    <n v="0.3"/>
    <n v="2548"/>
    <n v="232"/>
    <n v="15"/>
    <n v="1.3"/>
    <n v="13.7"/>
    <n v="0.91333333333333333"/>
    <n v="0.71532846715328469"/>
    <n v="0.90894819466248034"/>
    <n v="0.5938461538461538"/>
  </r>
  <r>
    <x v="42"/>
    <n v="0"/>
    <n v="0"/>
    <n v="0.3"/>
    <n v="2623"/>
    <n v="238"/>
    <n v="16"/>
    <n v="0.3"/>
    <n v="15.7"/>
    <n v="0.98124999999999996"/>
    <n v="0.64257716805487508"/>
    <n v="0.90926420129622565"/>
    <n v="0.57331730769230771"/>
  </r>
  <r>
    <x v="43"/>
    <n v="0"/>
    <n v="0"/>
    <n v="0.3"/>
    <n v="2671"/>
    <n v="243"/>
    <n v="16"/>
    <n v="0.3"/>
    <n v="15.7"/>
    <n v="0.98124999999999996"/>
    <n v="0.65433610975012246"/>
    <n v="0.9090228378884313"/>
    <n v="0.58365384615384619"/>
  </r>
  <r>
    <x v="44"/>
    <n v="0"/>
    <n v="0"/>
    <n v="0.4"/>
    <n v="2670"/>
    <n v="243"/>
    <n v="16"/>
    <n v="0.4"/>
    <n v="15.6"/>
    <n v="0.97499999999999998"/>
    <n v="0.65828402366863903"/>
    <n v="0.90898876404494378"/>
    <n v="0.58341346153846141"/>
  </r>
  <r>
    <x v="45"/>
    <n v="0"/>
    <n v="1"/>
    <n v="0.3"/>
    <n v="2618"/>
    <n v="238"/>
    <n v="16"/>
    <n v="1.3"/>
    <n v="14.7"/>
    <n v="0.91874999999999996"/>
    <n v="0.68498168498168499"/>
    <n v="0.90909090909090906"/>
    <n v="0.57211538461538458"/>
  </r>
  <r>
    <x v="46"/>
    <n v="0"/>
    <n v="1"/>
    <n v="0.3"/>
    <n v="2666"/>
    <n v="242"/>
    <n v="16"/>
    <n v="1.3"/>
    <n v="14.7"/>
    <n v="0.91874999999999996"/>
    <n v="0.69754055468341181"/>
    <n v="0.90922730682670672"/>
    <n v="0.58269230769230762"/>
  </r>
  <r>
    <x v="47"/>
    <n v="1"/>
    <n v="0"/>
    <n v="0.3"/>
    <n v="2595"/>
    <n v="236"/>
    <n v="15"/>
    <n v="0.3"/>
    <n v="14.7"/>
    <n v="0.98"/>
    <n v="0.67896389324960749"/>
    <n v="0.90905587668593446"/>
    <n v="0.60487179487179488"/>
  </r>
  <r>
    <x v="48"/>
    <n v="0"/>
    <n v="0"/>
    <n v="0.3"/>
    <n v="2678"/>
    <n v="243"/>
    <n v="16"/>
    <n v="0.3"/>
    <n v="15.7"/>
    <n v="0.98124999999999996"/>
    <n v="0.6560509554140127"/>
    <n v="0.90926064227035097"/>
    <n v="0.58533653846153832"/>
  </r>
  <r>
    <x v="49"/>
    <n v="0"/>
    <n v="0"/>
    <n v="0.2"/>
    <n v="2620"/>
    <n v="238"/>
    <n v="16"/>
    <n v="0.2"/>
    <n v="15.8"/>
    <n v="0.98750000000000004"/>
    <n v="0.63777994157740991"/>
    <n v="0.90916030534351144"/>
    <n v="0.57259615384615381"/>
  </r>
  <r>
    <x v="50"/>
    <n v="0"/>
    <n v="0"/>
    <n v="0.4"/>
    <n v="2592"/>
    <n v="236"/>
    <n v="16"/>
    <n v="0.4"/>
    <n v="15.6"/>
    <n v="0.97499999999999998"/>
    <n v="0.63905325443786987"/>
    <n v="0.90895061728395066"/>
    <n v="0.56634615384615383"/>
  </r>
  <r>
    <x v="51"/>
    <n v="0"/>
    <n v="0"/>
    <n v="0.3"/>
    <n v="2676"/>
    <n v="243"/>
    <n v="16"/>
    <n v="0.3"/>
    <n v="15.7"/>
    <n v="0.98124999999999996"/>
    <n v="0.6555609995100441"/>
    <n v="0.90919282511210764"/>
    <n v="0.58485576923076921"/>
  </r>
  <r>
    <x v="52"/>
    <n v="0"/>
    <n v="1"/>
    <n v="0.3"/>
    <n v="2650"/>
    <n v="241"/>
    <n v="16"/>
    <n v="1.3"/>
    <n v="14.7"/>
    <n v="0.91874999999999996"/>
    <n v="0.69335426478283624"/>
    <n v="0.90905660377358488"/>
    <n v="0.57908653846153846"/>
  </r>
  <r>
    <x v="53"/>
    <n v="2"/>
    <n v="0"/>
    <n v="0.3"/>
    <n v="2586"/>
    <n v="235"/>
    <n v="14"/>
    <n v="0.3"/>
    <n v="13.7"/>
    <n v="0.97857142857142854"/>
    <n v="0.72599663110612012"/>
    <n v="0.90912606341840685"/>
    <n v="0.6458791208791208"/>
  </r>
  <r>
    <x v="54"/>
    <n v="0"/>
    <n v="0"/>
    <n v="0.3"/>
    <n v="2718"/>
    <n v="247"/>
    <n v="16"/>
    <n v="0.3"/>
    <n v="15.7"/>
    <n v="0.98124999999999996"/>
    <n v="0.66585007349338554"/>
    <n v="0.90912435614422371"/>
    <n v="0.59399038461538456"/>
  </r>
  <r>
    <x v="55"/>
    <n v="0"/>
    <n v="0"/>
    <n v="0.3"/>
    <n v="2621"/>
    <n v="238"/>
    <n v="16"/>
    <n v="0.3"/>
    <n v="15.7"/>
    <n v="0.98124999999999996"/>
    <n v="0.64208721215090647"/>
    <n v="0.90919496375429221"/>
    <n v="0.57283653846153848"/>
  </r>
  <r>
    <x v="56"/>
    <n v="0"/>
    <n v="0"/>
    <n v="0.3"/>
    <n v="2618"/>
    <n v="238"/>
    <n v="16"/>
    <n v="0.3"/>
    <n v="15.7"/>
    <n v="0.98124999999999996"/>
    <n v="0.64135227829495345"/>
    <n v="0.90909090909090906"/>
    <n v="0.57211538461538458"/>
  </r>
  <r>
    <x v="57"/>
    <n v="0"/>
    <n v="0"/>
    <n v="0.3"/>
    <n v="2612"/>
    <n v="237"/>
    <n v="16"/>
    <n v="0.3"/>
    <n v="15.7"/>
    <n v="0.98124999999999996"/>
    <n v="0.63988241058304751"/>
    <n v="0.90926493108728945"/>
    <n v="0.57091346153846156"/>
  </r>
  <r>
    <x v="58"/>
    <n v="0"/>
    <n v="1"/>
    <n v="0.3"/>
    <n v="2631"/>
    <n v="239"/>
    <n v="16"/>
    <n v="1.3"/>
    <n v="14.7"/>
    <n v="0.91874999999999996"/>
    <n v="0.68838304552590268"/>
    <n v="0.90916001520334477"/>
    <n v="0.57500000000000007"/>
  </r>
  <r>
    <x v="59"/>
    <n v="1"/>
    <n v="2"/>
    <n v="0.2"/>
    <n v="2613"/>
    <n v="238"/>
    <n v="15"/>
    <n v="2.2000000000000002"/>
    <n v="12.8"/>
    <n v="0.85333333333333339"/>
    <n v="0.78515625"/>
    <n v="0.90891695369307313"/>
    <n v="0.60897435897435903"/>
  </r>
  <r>
    <x v="60"/>
    <n v="0"/>
    <n v="0"/>
    <n v="0.3"/>
    <n v="2677"/>
    <n v="243"/>
    <n v="16"/>
    <n v="0.3"/>
    <n v="15.7"/>
    <n v="0.98124999999999996"/>
    <n v="0.6558059774620284"/>
    <n v="0.90922674635786327"/>
    <n v="0.58509615384615388"/>
  </r>
  <r>
    <x v="61"/>
    <n v="0"/>
    <n v="0"/>
    <n v="0.3"/>
    <n v="2682"/>
    <n v="244"/>
    <n v="16"/>
    <n v="0.3"/>
    <n v="15.7"/>
    <n v="0.98124999999999996"/>
    <n v="0.65703086722195003"/>
    <n v="0.90902311707680838"/>
    <n v="0.58605769230769222"/>
  </r>
  <r>
    <x v="62"/>
    <n v="0"/>
    <n v="0"/>
    <n v="0.4"/>
    <n v="2680"/>
    <n v="244"/>
    <n v="16"/>
    <n v="0.4"/>
    <n v="15.6"/>
    <n v="0.97499999999999998"/>
    <n v="0.6607495069033531"/>
    <n v="0.90895522388059702"/>
    <n v="0.58557692307692311"/>
  </r>
  <r>
    <x v="63"/>
    <n v="0"/>
    <n v="0"/>
    <n v="0.3"/>
    <n v="2694"/>
    <n v="245"/>
    <n v="16"/>
    <n v="0.3"/>
    <n v="15.7"/>
    <n v="0.98124999999999996"/>
    <n v="0.65997060264576191"/>
    <n v="0.90905716406829995"/>
    <n v="0.58870192307692315"/>
  </r>
  <r>
    <x v="64"/>
    <n v="0"/>
    <n v="2"/>
    <n v="0.3"/>
    <n v="2666"/>
    <n v="242"/>
    <n v="16"/>
    <n v="2.2999999999999998"/>
    <n v="13.7"/>
    <n v="0.85624999999999996"/>
    <n v="0.74845592363840541"/>
    <n v="0.90922730682670672"/>
    <n v="0.58269230769230762"/>
  </r>
  <r>
    <x v="65"/>
    <n v="1"/>
    <n v="0"/>
    <n v="0.3"/>
    <n v="2589"/>
    <n v="235"/>
    <n v="15"/>
    <n v="0.3"/>
    <n v="14.7"/>
    <n v="0.98"/>
    <n v="0.67739403453689173"/>
    <n v="0.90923136346079569"/>
    <n v="0.6035897435897436"/>
  </r>
  <r>
    <x v="66"/>
    <n v="0"/>
    <n v="0"/>
    <n v="0.3"/>
    <n v="2645"/>
    <n v="240"/>
    <n v="16"/>
    <n v="0.3"/>
    <n v="15.7"/>
    <n v="0.98124999999999996"/>
    <n v="0.64796668299853011"/>
    <n v="0.90926275992438566"/>
    <n v="0.57812499999999989"/>
  </r>
  <r>
    <x v="67"/>
    <n v="0"/>
    <n v="0"/>
    <n v="0.3"/>
    <n v="2649"/>
    <n v="241"/>
    <n v="16"/>
    <n v="0.3"/>
    <n v="15.7"/>
    <n v="0.98124999999999996"/>
    <n v="0.64894659480646744"/>
    <n v="0.90902227255568135"/>
    <n v="0.57884615384615379"/>
  </r>
  <r>
    <x v="68"/>
    <n v="0"/>
    <n v="0"/>
    <n v="0.2"/>
    <n v="2712"/>
    <n v="247"/>
    <n v="16"/>
    <n v="0.2"/>
    <n v="15.8"/>
    <n v="0.98750000000000004"/>
    <n v="0.66017526777020452"/>
    <n v="0.90892330383480824"/>
    <n v="0.59254807692307698"/>
  </r>
  <r>
    <x v="69"/>
    <n v="0"/>
    <n v="2"/>
    <n v="0.3"/>
    <n v="2656"/>
    <n v="241"/>
    <n v="16"/>
    <n v="2.2999999999999998"/>
    <n v="13.7"/>
    <n v="0.85624999999999996"/>
    <n v="0.74564851207186977"/>
    <n v="0.90926204819277112"/>
    <n v="0.58052884615384615"/>
  </r>
  <r>
    <x v="70"/>
    <n v="0"/>
    <n v="0"/>
    <n v="0.2"/>
    <n v="2690"/>
    <n v="245"/>
    <n v="16"/>
    <n v="0.2"/>
    <n v="15.8"/>
    <n v="0.98750000000000004"/>
    <n v="0.65481986368062317"/>
    <n v="0.90892193308550184"/>
    <n v="0.58774038461538458"/>
  </r>
  <r>
    <x v="71"/>
    <n v="2"/>
    <n v="2"/>
    <n v="0.3"/>
    <n v="2578"/>
    <n v="234"/>
    <n v="14"/>
    <n v="2.2999999999999998"/>
    <n v="11.7"/>
    <n v="0.83571428571428563"/>
    <n v="0.84746877054569358"/>
    <n v="0.90923196276183083"/>
    <n v="0.64395604395604389"/>
  </r>
  <r>
    <x v="72"/>
    <n v="0"/>
    <n v="1"/>
    <n v="0.3"/>
    <n v="2691"/>
    <n v="245"/>
    <n v="16"/>
    <n v="1.3"/>
    <n v="14.7"/>
    <n v="0.91874999999999996"/>
    <n v="0.70408163265306123"/>
    <n v="0.90895577852099596"/>
    <n v="0.58798076923076925"/>
  </r>
  <r>
    <x v="73"/>
    <n v="0"/>
    <n v="0"/>
    <n v="0.4"/>
    <n v="2609"/>
    <n v="237"/>
    <n v="16"/>
    <n v="0.4"/>
    <n v="15.6"/>
    <n v="0.97499999999999998"/>
    <n v="0.64324457593688367"/>
    <n v="0.90916059793024151"/>
    <n v="0.57019230769230778"/>
  </r>
  <r>
    <x v="74"/>
    <n v="0"/>
    <n v="0"/>
    <n v="0.3"/>
    <n v="2615"/>
    <n v="238"/>
    <n v="16"/>
    <n v="0.3"/>
    <n v="15.7"/>
    <n v="0.98124999999999996"/>
    <n v="0.64061734443900054"/>
    <n v="0.90898661567877626"/>
    <n v="0.57139423076923079"/>
  </r>
  <r>
    <x v="75"/>
    <n v="0"/>
    <n v="2"/>
    <n v="0.2"/>
    <n v="2704"/>
    <n v="246"/>
    <n v="16"/>
    <n v="2.2000000000000002"/>
    <n v="13.8"/>
    <n v="0.86250000000000004"/>
    <n v="0.75362318840579712"/>
    <n v="0.90902366863905326"/>
    <n v="0.59086538461538463"/>
  </r>
  <r>
    <x v="76"/>
    <n v="0"/>
    <n v="0"/>
    <n v="0.3"/>
    <n v="2693"/>
    <n v="245"/>
    <n v="16"/>
    <n v="0.3"/>
    <n v="15.7"/>
    <n v="0.98124999999999996"/>
    <n v="0.6597256246937776"/>
    <n v="0.90902339398440402"/>
    <n v="0.58846153846153848"/>
  </r>
  <r>
    <x v="77"/>
    <n v="1"/>
    <n v="2"/>
    <n v="0.3"/>
    <n v="2591"/>
    <n v="236"/>
    <n v="15"/>
    <n v="2.2999999999999998"/>
    <n v="12.7"/>
    <n v="0.84666666666666657"/>
    <n v="0.78467595396729251"/>
    <n v="0.9089154766499421"/>
    <n v="0.60384615384615381"/>
  </r>
  <r>
    <x v="78"/>
    <n v="0"/>
    <n v="0"/>
    <n v="0.4"/>
    <n v="2598"/>
    <n v="236"/>
    <n v="16"/>
    <n v="0.4"/>
    <n v="15.6"/>
    <n v="0.97499999999999998"/>
    <n v="0.64053254437869822"/>
    <n v="0.90916089299461122"/>
    <n v="0.56778846153846152"/>
  </r>
  <r>
    <x v="79"/>
    <n v="0"/>
    <n v="0"/>
    <n v="0.3"/>
    <n v="2616"/>
    <n v="238"/>
    <n v="16"/>
    <n v="0.3"/>
    <n v="15.7"/>
    <n v="0.98124999999999996"/>
    <n v="0.64086232239098484"/>
    <n v="0.90902140672782872"/>
    <n v="0.57163461538461535"/>
  </r>
  <r>
    <x v="80"/>
    <n v="0"/>
    <n v="1"/>
    <n v="0.3"/>
    <n v="2705"/>
    <n v="246"/>
    <n v="16"/>
    <n v="1.3"/>
    <n v="14.7"/>
    <n v="0.91874999999999996"/>
    <n v="0.70774463631606488"/>
    <n v="0.90905730129390017"/>
    <n v="0.59110576923076918"/>
  </r>
  <r>
    <x v="81"/>
    <n v="0"/>
    <n v="0"/>
    <n v="0.3"/>
    <n v="2644"/>
    <n v="240"/>
    <n v="16"/>
    <n v="0.3"/>
    <n v="15.7"/>
    <n v="0.98124999999999996"/>
    <n v="0.6477217050465458"/>
    <n v="0.90922844175491679"/>
    <n v="0.57788461538461533"/>
  </r>
  <r>
    <x v="82"/>
    <n v="0"/>
    <n v="0"/>
    <n v="0.3"/>
    <n v="2679"/>
    <n v="244"/>
    <n v="16"/>
    <n v="0.3"/>
    <n v="15.7"/>
    <n v="0.98124999999999996"/>
    <n v="0.65629593336599701"/>
    <n v="0.90892123926838375"/>
    <n v="0.58533653846153832"/>
  </r>
  <r>
    <x v="83"/>
    <n v="3"/>
    <n v="0"/>
    <n v="0.3"/>
    <n v="2643"/>
    <n v="240"/>
    <n v="13"/>
    <n v="0.3"/>
    <n v="12.7"/>
    <n v="0.97692307692307689"/>
    <n v="0.80042398546335558"/>
    <n v="0.90919409761634506"/>
    <n v="0.71094674556213011"/>
  </r>
  <r>
    <x v="84"/>
    <n v="0"/>
    <n v="0"/>
    <n v="0.3"/>
    <n v="2601"/>
    <n v="236"/>
    <n v="16"/>
    <n v="0.3"/>
    <n v="15.7"/>
    <n v="0.98124999999999996"/>
    <n v="0.63718765311121994"/>
    <n v="0.90926566705113421"/>
    <n v="0.56850961538461531"/>
  </r>
  <r>
    <x v="85"/>
    <n v="0"/>
    <n v="0"/>
    <n v="0.3"/>
    <n v="2673"/>
    <n v="243"/>
    <n v="16"/>
    <n v="0.3"/>
    <n v="15.7"/>
    <n v="0.98124999999999996"/>
    <n v="0.65482606565409118"/>
    <n v="0.90909090909090906"/>
    <n v="0.58413461538461531"/>
  </r>
  <r>
    <x v="86"/>
    <n v="0"/>
    <n v="3"/>
    <n v="0.3"/>
    <n v="2671"/>
    <n v="243"/>
    <n v="16"/>
    <n v="3.3"/>
    <n v="12.7"/>
    <n v="0.79374999999999996"/>
    <n v="0.80890369473046642"/>
    <n v="0.9090228378884313"/>
    <n v="0.58365384615384619"/>
  </r>
  <r>
    <x v="87"/>
    <n v="0"/>
    <n v="0"/>
    <n v="0.3"/>
    <n v="2617"/>
    <n v="238"/>
    <n v="16"/>
    <n v="0.3"/>
    <n v="15.7"/>
    <n v="0.98124999999999996"/>
    <n v="0.64110730034296914"/>
    <n v="0.90905617118838367"/>
    <n v="0.57187499999999991"/>
  </r>
  <r>
    <x v="88"/>
    <n v="0"/>
    <n v="0"/>
    <n v="0.3"/>
    <n v="2684"/>
    <n v="244"/>
    <n v="16"/>
    <n v="0.3"/>
    <n v="15.7"/>
    <n v="0.98124999999999996"/>
    <n v="0.65752082312591864"/>
    <n v="0.90909090909090906"/>
    <n v="0.58653846153846145"/>
  </r>
  <r>
    <x v="89"/>
    <n v="1"/>
    <n v="0"/>
    <n v="0.4"/>
    <n v="2592"/>
    <n v="236"/>
    <n v="15"/>
    <n v="0.4"/>
    <n v="14.6"/>
    <n v="0.97333333333333327"/>
    <n v="0.6828240252897787"/>
    <n v="0.90895061728395066"/>
    <n v="0.604102564102564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n v="0"/>
    <n v="1"/>
    <n v="0.3"/>
    <n v="2645"/>
    <n v="240"/>
    <n v="16"/>
    <n v="1.3"/>
    <n v="14.7"/>
    <n v="0.91874999999999996"/>
    <n v="0.69204604918890633"/>
    <n v="0.90926275992438566"/>
    <n v="0.578125"/>
  </r>
  <r>
    <x v="1"/>
    <n v="0"/>
    <n v="0"/>
    <n v="0.3"/>
    <n v="2690"/>
    <n v="245"/>
    <n v="16"/>
    <n v="0.3"/>
    <n v="15.7"/>
    <n v="0.98124999999999996"/>
    <n v="0.65899069083782458"/>
    <n v="0.90892193308550184"/>
    <n v="0.58774038461538458"/>
  </r>
  <r>
    <x v="2"/>
    <n v="0"/>
    <n v="0"/>
    <n v="0.3"/>
    <n v="2678"/>
    <n v="243"/>
    <n v="16"/>
    <n v="0.3"/>
    <n v="15.7"/>
    <n v="0.98124999999999996"/>
    <n v="0.6560509554140127"/>
    <n v="0.90926064227035097"/>
    <n v="0.58533653846153832"/>
  </r>
  <r>
    <x v="3"/>
    <n v="0"/>
    <n v="0"/>
    <n v="0.4"/>
    <n v="2675"/>
    <n v="243"/>
    <n v="16"/>
    <n v="0.4"/>
    <n v="15.6"/>
    <n v="0.97499999999999998"/>
    <n v="0.65951676528599601"/>
    <n v="0.90915887850467292"/>
    <n v="0.58461538461538465"/>
  </r>
  <r>
    <x v="4"/>
    <n v="0"/>
    <n v="2"/>
    <n v="0.3"/>
    <n v="2696"/>
    <n v="245"/>
    <n v="16"/>
    <n v="2.2999999999999998"/>
    <n v="13.7"/>
    <n v="0.85624999999999996"/>
    <n v="0.75687815833801231"/>
    <n v="0.90912462908011871"/>
    <n v="0.58918269230769227"/>
  </r>
  <r>
    <x v="5"/>
    <n v="1"/>
    <n v="0"/>
    <n v="0.2"/>
    <n v="2477"/>
    <n v="225"/>
    <n v="15"/>
    <n v="0.2"/>
    <n v="14.8"/>
    <n v="0.98666666666666669"/>
    <n v="0.64371101871101866"/>
    <n v="0.90916431166733958"/>
    <n v="0.57743589743589741"/>
  </r>
  <r>
    <x v="6"/>
    <n v="0"/>
    <n v="2"/>
    <n v="0.4"/>
    <n v="2616"/>
    <n v="238"/>
    <n v="16"/>
    <n v="2.4"/>
    <n v="13.6"/>
    <n v="0.85"/>
    <n v="0.73981900452488691"/>
    <n v="0.90902140672782872"/>
    <n v="0.57163461538461535"/>
  </r>
  <r>
    <x v="7"/>
    <n v="0"/>
    <n v="1"/>
    <n v="0.3"/>
    <n v="2670"/>
    <n v="243"/>
    <n v="16"/>
    <n v="1.3"/>
    <n v="14.7"/>
    <n v="0.91874999999999996"/>
    <n v="0.69858712715855575"/>
    <n v="0.90898876404494378"/>
    <n v="0.58341346153846141"/>
  </r>
  <r>
    <x v="8"/>
    <n v="0"/>
    <n v="2"/>
    <n v="0.3"/>
    <n v="2619"/>
    <n v="238"/>
    <n v="16"/>
    <n v="2.2999999999999998"/>
    <n v="13.7"/>
    <n v="0.85624999999999996"/>
    <n v="0.73526108927568778"/>
    <n v="0.90912562046582668"/>
    <n v="0.57235576923076914"/>
  </r>
  <r>
    <x v="9"/>
    <n v="0"/>
    <n v="1"/>
    <n v="0.3"/>
    <n v="2644"/>
    <n v="240"/>
    <n v="16"/>
    <n v="1.3"/>
    <n v="14.7"/>
    <n v="0.91874999999999996"/>
    <n v="0.69178440607012037"/>
    <n v="0.90922844175491679"/>
    <n v="0.57788461538461533"/>
  </r>
  <r>
    <x v="10"/>
    <n v="0"/>
    <n v="0"/>
    <n v="0.3"/>
    <n v="2660"/>
    <n v="242"/>
    <n v="16"/>
    <n v="0.3"/>
    <n v="15.7"/>
    <n v="0.98124999999999996"/>
    <n v="0.65164135227829501"/>
    <n v="0.9090225563909774"/>
    <n v="0.58125000000000004"/>
  </r>
  <r>
    <x v="11"/>
    <n v="1"/>
    <n v="0"/>
    <n v="0.2"/>
    <n v="2636"/>
    <n v="240"/>
    <n v="15"/>
    <n v="0.2"/>
    <n v="14.8"/>
    <n v="0.98666666666666669"/>
    <n v="0.68503118503118499"/>
    <n v="0.90895295902883155"/>
    <n v="0.61435897435897435"/>
  </r>
  <r>
    <x v="12"/>
    <n v="0"/>
    <n v="0"/>
    <n v="0.3"/>
    <n v="2648"/>
    <n v="241"/>
    <n v="16"/>
    <n v="0.3"/>
    <n v="15.7"/>
    <n v="0.98124999999999996"/>
    <n v="0.64870161685448313"/>
    <n v="0.90898791540785495"/>
    <n v="0.57860576923076912"/>
  </r>
  <r>
    <x v="13"/>
    <n v="0"/>
    <n v="2"/>
    <n v="0.3"/>
    <n v="2651"/>
    <n v="241"/>
    <n v="16"/>
    <n v="2.2999999999999998"/>
    <n v="13.7"/>
    <n v="0.85624999999999996"/>
    <n v="0.7442448062886019"/>
    <n v="0.90909090909090906"/>
    <n v="0.57932692307692302"/>
  </r>
  <r>
    <x v="14"/>
    <n v="0"/>
    <n v="1"/>
    <n v="0.2"/>
    <n v="2638"/>
    <n v="240"/>
    <n v="16"/>
    <n v="1.2"/>
    <n v="14.8"/>
    <n v="0.92500000000000004"/>
    <n v="0.6855509355509356"/>
    <n v="0.90902198635329801"/>
    <n v="0.57644230769230775"/>
  </r>
  <r>
    <x v="15"/>
    <n v="0"/>
    <n v="2"/>
    <n v="0.2"/>
    <n v="2636"/>
    <n v="240"/>
    <n v="16"/>
    <n v="2.2000000000000002"/>
    <n v="13.8"/>
    <n v="0.86250000000000004"/>
    <n v="0.73467112597547379"/>
    <n v="0.90895295902883155"/>
    <n v="0.57596153846153852"/>
  </r>
  <r>
    <x v="16"/>
    <n v="0"/>
    <n v="1"/>
    <n v="0.3"/>
    <n v="2588"/>
    <n v="235"/>
    <n v="16"/>
    <n v="1.3"/>
    <n v="14.7"/>
    <n v="0.91874999999999996"/>
    <n v="0.67713239141810566"/>
    <n v="0.90919629057187012"/>
    <n v="0.56562499999999993"/>
  </r>
  <r>
    <x v="17"/>
    <n v="2"/>
    <n v="2"/>
    <n v="0.3"/>
    <n v="2615"/>
    <n v="238"/>
    <n v="14"/>
    <n v="2.2999999999999998"/>
    <n v="11.7"/>
    <n v="0.83571428571428563"/>
    <n v="0.8596318211702827"/>
    <n v="0.90898661567877626"/>
    <n v="0.65302197802197792"/>
  </r>
  <r>
    <x v="18"/>
    <n v="0"/>
    <n v="1"/>
    <n v="0.2"/>
    <n v="2717"/>
    <n v="247"/>
    <n v="16"/>
    <n v="1.2"/>
    <n v="14.8"/>
    <n v="0.92500000000000004"/>
    <n v="0.70608108108108103"/>
    <n v="0.90909090909090906"/>
    <n v="0.59374999999999989"/>
  </r>
  <r>
    <x v="19"/>
    <n v="0"/>
    <n v="0"/>
    <n v="0.3"/>
    <n v="2636"/>
    <n v="240"/>
    <n v="16"/>
    <n v="0.3"/>
    <n v="15.7"/>
    <n v="0.98124999999999996"/>
    <n v="0.64576188143067126"/>
    <n v="0.90895295902883155"/>
    <n v="0.57596153846153841"/>
  </r>
  <r>
    <x v="20"/>
    <n v="0"/>
    <n v="2"/>
    <n v="0.3"/>
    <n v="2711"/>
    <n v="246"/>
    <n v="16"/>
    <n v="2.2999999999999998"/>
    <n v="13.7"/>
    <n v="0.85624999999999996"/>
    <n v="0.76108927568781581"/>
    <n v="0.90925857617115458"/>
    <n v="0.59254807692307687"/>
  </r>
  <r>
    <x v="21"/>
    <n v="0"/>
    <n v="0"/>
    <n v="0.4"/>
    <n v="2641"/>
    <n v="240"/>
    <n v="16"/>
    <n v="0.4"/>
    <n v="15.6"/>
    <n v="0.97499999999999998"/>
    <n v="0.65113412228796841"/>
    <n v="0.90912533131389628"/>
    <n v="0.57716346153846143"/>
  </r>
  <r>
    <x v="22"/>
    <n v="0"/>
    <n v="0"/>
    <n v="0.3"/>
    <n v="2673"/>
    <n v="243"/>
    <n v="16"/>
    <n v="0.3"/>
    <n v="15.7"/>
    <n v="0.98124999999999996"/>
    <n v="0.65482606565409118"/>
    <n v="0.90909090909090906"/>
    <n v="0.58413461538461531"/>
  </r>
  <r>
    <x v="23"/>
    <n v="1"/>
    <n v="0"/>
    <n v="0.3"/>
    <n v="2599"/>
    <n v="236"/>
    <n v="15"/>
    <n v="0.3"/>
    <n v="14.7"/>
    <n v="0.98"/>
    <n v="0.68001046572475143"/>
    <n v="0.90919584455559832"/>
    <n v="0.60589743589743594"/>
  </r>
  <r>
    <x v="24"/>
    <n v="0"/>
    <n v="0"/>
    <n v="0.3"/>
    <n v="2687"/>
    <n v="244"/>
    <n v="16"/>
    <n v="0.3"/>
    <n v="15.7"/>
    <n v="0.98124999999999996"/>
    <n v="0.65825575698187166"/>
    <n v="0.90919240788984002"/>
    <n v="0.58725961538461535"/>
  </r>
  <r>
    <x v="25"/>
    <n v="0"/>
    <n v="0"/>
    <n v="0.2"/>
    <n v="2673"/>
    <n v="243"/>
    <n v="16"/>
    <n v="0.2"/>
    <n v="15.8"/>
    <n v="0.98750000000000004"/>
    <n v="0.65068159688412852"/>
    <n v="0.90909090909090906"/>
    <n v="0.58413461538461531"/>
  </r>
  <r>
    <x v="26"/>
    <n v="0"/>
    <n v="0"/>
    <n v="0.4"/>
    <n v="2641"/>
    <n v="240"/>
    <n v="16"/>
    <n v="0.4"/>
    <n v="15.6"/>
    <n v="0.97499999999999998"/>
    <n v="0.65113412228796841"/>
    <n v="0.90912533131389628"/>
    <n v="0.57716346153846143"/>
  </r>
  <r>
    <x v="27"/>
    <n v="0"/>
    <n v="0"/>
    <n v="0.3"/>
    <n v="2638"/>
    <n v="240"/>
    <n v="16"/>
    <n v="0.3"/>
    <n v="15.7"/>
    <n v="0.98124999999999996"/>
    <n v="0.64625183733463987"/>
    <n v="0.90902198635329801"/>
    <n v="0.57644230769230764"/>
  </r>
  <r>
    <x v="28"/>
    <n v="0"/>
    <n v="3"/>
    <n v="0.3"/>
    <n v="2625"/>
    <n v="239"/>
    <n v="16"/>
    <n v="3.3"/>
    <n v="12.7"/>
    <n v="0.79374999999999996"/>
    <n v="0.7949727437916414"/>
    <n v="0.90895238095238096"/>
    <n v="0.57355769230769227"/>
  </r>
  <r>
    <x v="29"/>
    <n v="3"/>
    <n v="0"/>
    <n v="0.3"/>
    <n v="2613"/>
    <n v="238"/>
    <n v="13"/>
    <n v="0.3"/>
    <n v="12.7"/>
    <n v="0.97692307692307689"/>
    <n v="0.79133858267716539"/>
    <n v="0.90891695369307313"/>
    <n v="0.70266272189349122"/>
  </r>
  <r>
    <x v="30"/>
    <n v="0"/>
    <n v="2"/>
    <n v="0.3"/>
    <n v="2639"/>
    <n v="240"/>
    <n v="16"/>
    <n v="2.2999999999999998"/>
    <n v="13.7"/>
    <n v="0.85624999999999996"/>
    <n v="0.74087591240875916"/>
    <n v="0.90905646078059876"/>
    <n v="0.57668269230769231"/>
  </r>
  <r>
    <x v="31"/>
    <n v="0"/>
    <n v="0"/>
    <n v="0.4"/>
    <n v="2601"/>
    <n v="236"/>
    <n v="16"/>
    <n v="0.4"/>
    <n v="15.6"/>
    <n v="0.97499999999999998"/>
    <n v="0.64127218934911245"/>
    <n v="0.90926566705113421"/>
    <n v="0.56850961538461542"/>
  </r>
  <r>
    <x v="32"/>
    <n v="0"/>
    <n v="0"/>
    <n v="0.3"/>
    <n v="2609"/>
    <n v="237"/>
    <n v="16"/>
    <n v="0.3"/>
    <n v="15.7"/>
    <n v="0.98124999999999996"/>
    <n v="0.6391474767270946"/>
    <n v="0.90916059793024151"/>
    <n v="0.57019230769230778"/>
  </r>
  <r>
    <x v="33"/>
    <n v="0"/>
    <n v="0"/>
    <n v="0.3"/>
    <n v="2600"/>
    <n v="236"/>
    <n v="16"/>
    <n v="0.3"/>
    <n v="15.7"/>
    <n v="0.98124999999999996"/>
    <n v="0.63694267515923564"/>
    <n v="0.90923076923076918"/>
    <n v="0.56826923076923064"/>
  </r>
  <r>
    <x v="34"/>
    <n v="0"/>
    <n v="2"/>
    <n v="0.3"/>
    <n v="2665"/>
    <n v="242"/>
    <n v="16"/>
    <n v="2.2999999999999998"/>
    <n v="13.7"/>
    <n v="0.85624999999999996"/>
    <n v="0.74817518248175185"/>
    <n v="0.9091932457786116"/>
    <n v="0.58245192307692306"/>
  </r>
  <r>
    <x v="35"/>
    <n v="1"/>
    <n v="0"/>
    <n v="0.3"/>
    <n v="2611"/>
    <n v="237"/>
    <n v="15"/>
    <n v="0.3"/>
    <n v="14.7"/>
    <n v="0.98"/>
    <n v="0.68315018315018317"/>
    <n v="0.90923018000765987"/>
    <n v="0.60871794871794871"/>
  </r>
  <r>
    <x v="36"/>
    <n v="0"/>
    <n v="0"/>
    <n v="0.3"/>
    <n v="2702"/>
    <n v="246"/>
    <n v="16"/>
    <n v="0.3"/>
    <n v="15.7"/>
    <n v="0.98124999999999996"/>
    <n v="0.66193042626163645"/>
    <n v="0.90895632864544784"/>
    <n v="0.5903846153846154"/>
  </r>
  <r>
    <x v="37"/>
    <n v="0"/>
    <n v="2"/>
    <n v="0.3"/>
    <n v="2630"/>
    <n v="239"/>
    <n v="16"/>
    <n v="2.2999999999999998"/>
    <n v="13.7"/>
    <n v="0.85624999999999996"/>
    <n v="0.73834924199887708"/>
    <n v="0.90912547528517107"/>
    <n v="0.57475961538461529"/>
  </r>
  <r>
    <x v="38"/>
    <n v="0"/>
    <n v="0"/>
    <n v="0.4"/>
    <n v="2715"/>
    <n v="247"/>
    <n v="16"/>
    <n v="0.4"/>
    <n v="15.6"/>
    <n v="0.97499999999999998"/>
    <n v="0.66937869822485208"/>
    <n v="0.90902394106814"/>
    <n v="0.59326923076923077"/>
  </r>
  <r>
    <x v="39"/>
    <n v="0"/>
    <n v="0"/>
    <n v="0.3"/>
    <n v="2622"/>
    <n v="238"/>
    <n v="16"/>
    <n v="0.3"/>
    <n v="15.7"/>
    <n v="0.98124999999999996"/>
    <n v="0.64233219010289078"/>
    <n v="0.90922959572845152"/>
    <n v="0.57307692307692304"/>
  </r>
  <r>
    <x v="40"/>
    <n v="0"/>
    <n v="0"/>
    <n v="0.3"/>
    <n v="2652"/>
    <n v="241"/>
    <n v="16"/>
    <n v="0.3"/>
    <n v="15.7"/>
    <n v="0.98124999999999996"/>
    <n v="0.64968152866242035"/>
    <n v="0.90912518853695323"/>
    <n v="0.57956730769230769"/>
  </r>
  <r>
    <x v="41"/>
    <n v="1"/>
    <n v="1"/>
    <n v="0.3"/>
    <n v="2548"/>
    <n v="232"/>
    <n v="15"/>
    <n v="1.3"/>
    <n v="13.7"/>
    <n v="0.91333333333333333"/>
    <n v="0.71532846715328469"/>
    <n v="0.90894819466248034"/>
    <n v="0.5938461538461538"/>
  </r>
  <r>
    <x v="42"/>
    <n v="0"/>
    <n v="0"/>
    <n v="0.3"/>
    <n v="2623"/>
    <n v="238"/>
    <n v="16"/>
    <n v="0.3"/>
    <n v="15.7"/>
    <n v="0.98124999999999996"/>
    <n v="0.64257716805487508"/>
    <n v="0.90926420129622565"/>
    <n v="0.57331730769230771"/>
  </r>
  <r>
    <x v="43"/>
    <n v="0"/>
    <n v="0"/>
    <n v="0.3"/>
    <n v="2671"/>
    <n v="243"/>
    <n v="16"/>
    <n v="0.3"/>
    <n v="15.7"/>
    <n v="0.98124999999999996"/>
    <n v="0.65433610975012246"/>
    <n v="0.9090228378884313"/>
    <n v="0.58365384615384619"/>
  </r>
  <r>
    <x v="44"/>
    <n v="0"/>
    <n v="0"/>
    <n v="0.4"/>
    <n v="2670"/>
    <n v="243"/>
    <n v="16"/>
    <n v="0.4"/>
    <n v="15.6"/>
    <n v="0.97499999999999998"/>
    <n v="0.65828402366863903"/>
    <n v="0.90898876404494378"/>
    <n v="0.58341346153846141"/>
  </r>
  <r>
    <x v="45"/>
    <n v="0"/>
    <n v="1"/>
    <n v="0.3"/>
    <n v="2618"/>
    <n v="238"/>
    <n v="16"/>
    <n v="1.3"/>
    <n v="14.7"/>
    <n v="0.91874999999999996"/>
    <n v="0.68498168498168499"/>
    <n v="0.90909090909090906"/>
    <n v="0.57211538461538458"/>
  </r>
  <r>
    <x v="46"/>
    <n v="0"/>
    <n v="1"/>
    <n v="0.3"/>
    <n v="2666"/>
    <n v="242"/>
    <n v="16"/>
    <n v="1.3"/>
    <n v="14.7"/>
    <n v="0.91874999999999996"/>
    <n v="0.69754055468341181"/>
    <n v="0.90922730682670672"/>
    <n v="0.58269230769230762"/>
  </r>
  <r>
    <x v="47"/>
    <n v="1"/>
    <n v="0"/>
    <n v="0.3"/>
    <n v="2595"/>
    <n v="236"/>
    <n v="15"/>
    <n v="0.3"/>
    <n v="14.7"/>
    <n v="0.98"/>
    <n v="0.67896389324960749"/>
    <n v="0.90905587668593446"/>
    <n v="0.60487179487179488"/>
  </r>
  <r>
    <x v="48"/>
    <n v="0"/>
    <n v="0"/>
    <n v="0.3"/>
    <n v="2678"/>
    <n v="243"/>
    <n v="16"/>
    <n v="0.3"/>
    <n v="15.7"/>
    <n v="0.98124999999999996"/>
    <n v="0.6560509554140127"/>
    <n v="0.90926064227035097"/>
    <n v="0.58533653846153832"/>
  </r>
  <r>
    <x v="49"/>
    <n v="0"/>
    <n v="0"/>
    <n v="0.2"/>
    <n v="2620"/>
    <n v="238"/>
    <n v="16"/>
    <n v="0.2"/>
    <n v="15.8"/>
    <n v="0.98750000000000004"/>
    <n v="0.63777994157740991"/>
    <n v="0.90916030534351144"/>
    <n v="0.57259615384615381"/>
  </r>
  <r>
    <x v="50"/>
    <n v="0"/>
    <n v="0"/>
    <n v="0.4"/>
    <n v="2592"/>
    <n v="236"/>
    <n v="16"/>
    <n v="0.4"/>
    <n v="15.6"/>
    <n v="0.97499999999999998"/>
    <n v="0.63905325443786987"/>
    <n v="0.90895061728395066"/>
    <n v="0.56634615384615383"/>
  </r>
  <r>
    <x v="51"/>
    <n v="0"/>
    <n v="0"/>
    <n v="0.3"/>
    <n v="2676"/>
    <n v="243"/>
    <n v="16"/>
    <n v="0.3"/>
    <n v="15.7"/>
    <n v="0.98124999999999996"/>
    <n v="0.6555609995100441"/>
    <n v="0.90919282511210764"/>
    <n v="0.58485576923076921"/>
  </r>
  <r>
    <x v="52"/>
    <n v="0"/>
    <n v="1"/>
    <n v="0.3"/>
    <n v="2650"/>
    <n v="241"/>
    <n v="16"/>
    <n v="1.3"/>
    <n v="14.7"/>
    <n v="0.91874999999999996"/>
    <n v="0.69335426478283624"/>
    <n v="0.90905660377358488"/>
    <n v="0.57908653846153846"/>
  </r>
  <r>
    <x v="53"/>
    <n v="2"/>
    <n v="0"/>
    <n v="0.3"/>
    <n v="2586"/>
    <n v="235"/>
    <n v="14"/>
    <n v="0.3"/>
    <n v="13.7"/>
    <n v="0.97857142857142854"/>
    <n v="0.72599663110612012"/>
    <n v="0.90912606341840685"/>
    <n v="0.6458791208791208"/>
  </r>
  <r>
    <x v="54"/>
    <n v="0"/>
    <n v="0"/>
    <n v="0.3"/>
    <n v="2718"/>
    <n v="247"/>
    <n v="16"/>
    <n v="0.3"/>
    <n v="15.7"/>
    <n v="0.98124999999999996"/>
    <n v="0.66585007349338554"/>
    <n v="0.90912435614422371"/>
    <n v="0.59399038461538456"/>
  </r>
  <r>
    <x v="55"/>
    <n v="0"/>
    <n v="0"/>
    <n v="0.3"/>
    <n v="2621"/>
    <n v="238"/>
    <n v="16"/>
    <n v="0.3"/>
    <n v="15.7"/>
    <n v="0.98124999999999996"/>
    <n v="0.64208721215090647"/>
    <n v="0.90919496375429221"/>
    <n v="0.57283653846153848"/>
  </r>
  <r>
    <x v="56"/>
    <n v="0"/>
    <n v="0"/>
    <n v="0.3"/>
    <n v="2618"/>
    <n v="238"/>
    <n v="16"/>
    <n v="0.3"/>
    <n v="15.7"/>
    <n v="0.98124999999999996"/>
    <n v="0.64135227829495345"/>
    <n v="0.90909090909090906"/>
    <n v="0.57211538461538458"/>
  </r>
  <r>
    <x v="57"/>
    <n v="0"/>
    <n v="0"/>
    <n v="0.3"/>
    <n v="2612"/>
    <n v="237"/>
    <n v="16"/>
    <n v="0.3"/>
    <n v="15.7"/>
    <n v="0.98124999999999996"/>
    <n v="0.63988241058304751"/>
    <n v="0.90926493108728945"/>
    <n v="0.57091346153846156"/>
  </r>
  <r>
    <x v="58"/>
    <n v="0"/>
    <n v="1"/>
    <n v="0.3"/>
    <n v="2631"/>
    <n v="239"/>
    <n v="16"/>
    <n v="1.3"/>
    <n v="14.7"/>
    <n v="0.91874999999999996"/>
    <n v="0.68838304552590268"/>
    <n v="0.90916001520334477"/>
    <n v="0.57500000000000007"/>
  </r>
  <r>
    <x v="59"/>
    <n v="1"/>
    <n v="2"/>
    <n v="0.2"/>
    <n v="2613"/>
    <n v="238"/>
    <n v="15"/>
    <n v="2.2000000000000002"/>
    <n v="12.8"/>
    <n v="0.85333333333333339"/>
    <n v="0.78515625"/>
    <n v="0.90891695369307313"/>
    <n v="0.60897435897435903"/>
  </r>
  <r>
    <x v="60"/>
    <n v="0"/>
    <n v="0"/>
    <n v="0.3"/>
    <n v="2677"/>
    <n v="243"/>
    <n v="16"/>
    <n v="0.3"/>
    <n v="15.7"/>
    <n v="0.98124999999999996"/>
    <n v="0.6558059774620284"/>
    <n v="0.90922674635786327"/>
    <n v="0.58509615384615388"/>
  </r>
  <r>
    <x v="61"/>
    <n v="0"/>
    <n v="0"/>
    <n v="0.3"/>
    <n v="2682"/>
    <n v="244"/>
    <n v="16"/>
    <n v="0.3"/>
    <n v="15.7"/>
    <n v="0.98124999999999996"/>
    <n v="0.65703086722195003"/>
    <n v="0.90902311707680838"/>
    <n v="0.58605769230769222"/>
  </r>
  <r>
    <x v="62"/>
    <n v="0"/>
    <n v="0"/>
    <n v="0.4"/>
    <n v="2680"/>
    <n v="244"/>
    <n v="16"/>
    <n v="0.4"/>
    <n v="15.6"/>
    <n v="0.97499999999999998"/>
    <n v="0.6607495069033531"/>
    <n v="0.90895522388059702"/>
    <n v="0.58557692307692311"/>
  </r>
  <r>
    <x v="63"/>
    <n v="0"/>
    <n v="0"/>
    <n v="0.3"/>
    <n v="2694"/>
    <n v="245"/>
    <n v="16"/>
    <n v="0.3"/>
    <n v="15.7"/>
    <n v="0.98124999999999996"/>
    <n v="0.65997060264576191"/>
    <n v="0.90905716406829995"/>
    <n v="0.58870192307692315"/>
  </r>
  <r>
    <x v="64"/>
    <n v="0"/>
    <n v="2"/>
    <n v="0.3"/>
    <n v="2666"/>
    <n v="242"/>
    <n v="16"/>
    <n v="2.2999999999999998"/>
    <n v="13.7"/>
    <n v="0.85624999999999996"/>
    <n v="0.74845592363840541"/>
    <n v="0.90922730682670672"/>
    <n v="0.58269230769230762"/>
  </r>
  <r>
    <x v="65"/>
    <n v="1"/>
    <n v="0"/>
    <n v="0.3"/>
    <n v="2589"/>
    <n v="235"/>
    <n v="15"/>
    <n v="0.3"/>
    <n v="14.7"/>
    <n v="0.98"/>
    <n v="0.67739403453689173"/>
    <n v="0.90923136346079569"/>
    <n v="0.6035897435897436"/>
  </r>
  <r>
    <x v="66"/>
    <n v="0"/>
    <n v="0"/>
    <n v="0.3"/>
    <n v="2645"/>
    <n v="240"/>
    <n v="16"/>
    <n v="0.3"/>
    <n v="15.7"/>
    <n v="0.98124999999999996"/>
    <n v="0.64796668299853011"/>
    <n v="0.90926275992438566"/>
    <n v="0.57812499999999989"/>
  </r>
  <r>
    <x v="67"/>
    <n v="0"/>
    <n v="0"/>
    <n v="0.3"/>
    <n v="2649"/>
    <n v="241"/>
    <n v="16"/>
    <n v="0.3"/>
    <n v="15.7"/>
    <n v="0.98124999999999996"/>
    <n v="0.64894659480646744"/>
    <n v="0.90902227255568135"/>
    <n v="0.57884615384615379"/>
  </r>
  <r>
    <x v="68"/>
    <n v="0"/>
    <n v="0"/>
    <n v="0.2"/>
    <n v="2712"/>
    <n v="247"/>
    <n v="16"/>
    <n v="0.2"/>
    <n v="15.8"/>
    <n v="0.98750000000000004"/>
    <n v="0.66017526777020452"/>
    <n v="0.90892330383480824"/>
    <n v="0.59254807692307698"/>
  </r>
  <r>
    <x v="69"/>
    <n v="0"/>
    <n v="2"/>
    <n v="0.3"/>
    <n v="2656"/>
    <n v="241"/>
    <n v="16"/>
    <n v="2.2999999999999998"/>
    <n v="13.7"/>
    <n v="0.85624999999999996"/>
    <n v="0.74564851207186977"/>
    <n v="0.90926204819277112"/>
    <n v="0.58052884615384615"/>
  </r>
  <r>
    <x v="70"/>
    <n v="0"/>
    <n v="0"/>
    <n v="0.2"/>
    <n v="2690"/>
    <n v="245"/>
    <n v="16"/>
    <n v="0.2"/>
    <n v="15.8"/>
    <n v="0.98750000000000004"/>
    <n v="0.65481986368062317"/>
    <n v="0.90892193308550184"/>
    <n v="0.58774038461538458"/>
  </r>
  <r>
    <x v="71"/>
    <n v="2"/>
    <n v="2"/>
    <n v="0.3"/>
    <n v="2578"/>
    <n v="234"/>
    <n v="14"/>
    <n v="2.2999999999999998"/>
    <n v="11.7"/>
    <n v="0.83571428571428563"/>
    <n v="0.84746877054569358"/>
    <n v="0.90923196276183083"/>
    <n v="0.64395604395604389"/>
  </r>
  <r>
    <x v="72"/>
    <n v="0"/>
    <n v="1"/>
    <n v="0.3"/>
    <n v="2691"/>
    <n v="245"/>
    <n v="16"/>
    <n v="1.3"/>
    <n v="14.7"/>
    <n v="0.91874999999999996"/>
    <n v="0.70408163265306123"/>
    <n v="0.90895577852099596"/>
    <n v="0.58798076923076925"/>
  </r>
  <r>
    <x v="73"/>
    <n v="0"/>
    <n v="0"/>
    <n v="0.4"/>
    <n v="2609"/>
    <n v="237"/>
    <n v="16"/>
    <n v="0.4"/>
    <n v="15.6"/>
    <n v="0.97499999999999998"/>
    <n v="0.64324457593688367"/>
    <n v="0.90916059793024151"/>
    <n v="0.57019230769230778"/>
  </r>
  <r>
    <x v="74"/>
    <n v="0"/>
    <n v="0"/>
    <n v="0.3"/>
    <n v="2615"/>
    <n v="238"/>
    <n v="16"/>
    <n v="0.3"/>
    <n v="15.7"/>
    <n v="0.98124999999999996"/>
    <n v="0.64061734443900054"/>
    <n v="0.90898661567877626"/>
    <n v="0.57139423076923079"/>
  </r>
  <r>
    <x v="75"/>
    <n v="0"/>
    <n v="2"/>
    <n v="0.2"/>
    <n v="2704"/>
    <n v="246"/>
    <n v="16"/>
    <n v="2.2000000000000002"/>
    <n v="13.8"/>
    <n v="0.86250000000000004"/>
    <n v="0.75362318840579712"/>
    <n v="0.90902366863905326"/>
    <n v="0.59086538461538463"/>
  </r>
  <r>
    <x v="76"/>
    <n v="0"/>
    <n v="0"/>
    <n v="0.3"/>
    <n v="2693"/>
    <n v="245"/>
    <n v="16"/>
    <n v="0.3"/>
    <n v="15.7"/>
    <n v="0.98124999999999996"/>
    <n v="0.6597256246937776"/>
    <n v="0.90902339398440402"/>
    <n v="0.58846153846153848"/>
  </r>
  <r>
    <x v="77"/>
    <n v="1"/>
    <n v="2"/>
    <n v="0.3"/>
    <n v="2591"/>
    <n v="236"/>
    <n v="15"/>
    <n v="2.2999999999999998"/>
    <n v="12.7"/>
    <n v="0.84666666666666657"/>
    <n v="0.78467595396729251"/>
    <n v="0.9089154766499421"/>
    <n v="0.60384615384615381"/>
  </r>
  <r>
    <x v="78"/>
    <n v="0"/>
    <n v="0"/>
    <n v="0.4"/>
    <n v="2598"/>
    <n v="236"/>
    <n v="16"/>
    <n v="0.4"/>
    <n v="15.6"/>
    <n v="0.97499999999999998"/>
    <n v="0.64053254437869822"/>
    <n v="0.90916089299461122"/>
    <n v="0.56778846153846152"/>
  </r>
  <r>
    <x v="79"/>
    <n v="0"/>
    <n v="0"/>
    <n v="0.3"/>
    <n v="2616"/>
    <n v="238"/>
    <n v="16"/>
    <n v="0.3"/>
    <n v="15.7"/>
    <n v="0.98124999999999996"/>
    <n v="0.64086232239098484"/>
    <n v="0.90902140672782872"/>
    <n v="0.57163461538461535"/>
  </r>
  <r>
    <x v="80"/>
    <n v="0"/>
    <n v="1"/>
    <n v="0.3"/>
    <n v="2705"/>
    <n v="246"/>
    <n v="16"/>
    <n v="1.3"/>
    <n v="14.7"/>
    <n v="0.91874999999999996"/>
    <n v="0.70774463631606488"/>
    <n v="0.90905730129390017"/>
    <n v="0.59110576923076918"/>
  </r>
  <r>
    <x v="81"/>
    <n v="0"/>
    <n v="0"/>
    <n v="0.3"/>
    <n v="2644"/>
    <n v="240"/>
    <n v="16"/>
    <n v="0.3"/>
    <n v="15.7"/>
    <n v="0.98124999999999996"/>
    <n v="0.6477217050465458"/>
    <n v="0.90922844175491679"/>
    <n v="0.57788461538461533"/>
  </r>
  <r>
    <x v="82"/>
    <n v="0"/>
    <n v="0"/>
    <n v="0.3"/>
    <n v="2679"/>
    <n v="244"/>
    <n v="16"/>
    <n v="0.3"/>
    <n v="15.7"/>
    <n v="0.98124999999999996"/>
    <n v="0.65629593336599701"/>
    <n v="0.90892123926838375"/>
    <n v="0.58533653846153832"/>
  </r>
  <r>
    <x v="83"/>
    <n v="3"/>
    <n v="0"/>
    <n v="0.3"/>
    <n v="2643"/>
    <n v="240"/>
    <n v="13"/>
    <n v="0.3"/>
    <n v="12.7"/>
    <n v="0.97692307692307689"/>
    <n v="0.80042398546335558"/>
    <n v="0.90919409761634506"/>
    <n v="0.71094674556213011"/>
  </r>
  <r>
    <x v="84"/>
    <n v="0"/>
    <n v="0"/>
    <n v="0.3"/>
    <n v="2601"/>
    <n v="236"/>
    <n v="16"/>
    <n v="0.3"/>
    <n v="15.7"/>
    <n v="0.98124999999999996"/>
    <n v="0.63718765311121994"/>
    <n v="0.90926566705113421"/>
    <n v="0.56850961538461531"/>
  </r>
  <r>
    <x v="85"/>
    <n v="0"/>
    <n v="0"/>
    <n v="0.3"/>
    <n v="2673"/>
    <n v="243"/>
    <n v="16"/>
    <n v="0.3"/>
    <n v="15.7"/>
    <n v="0.98124999999999996"/>
    <n v="0.65482606565409118"/>
    <n v="0.90909090909090906"/>
    <n v="0.58413461538461531"/>
  </r>
  <r>
    <x v="86"/>
    <n v="0"/>
    <n v="3"/>
    <n v="0.3"/>
    <n v="2671"/>
    <n v="243"/>
    <n v="16"/>
    <n v="3.3"/>
    <n v="12.7"/>
    <n v="0.79374999999999996"/>
    <n v="0.80890369473046642"/>
    <n v="0.9090228378884313"/>
    <n v="0.58365384615384619"/>
  </r>
  <r>
    <x v="87"/>
    <n v="0"/>
    <n v="0"/>
    <n v="0.3"/>
    <n v="2617"/>
    <n v="238"/>
    <n v="16"/>
    <n v="0.3"/>
    <n v="15.7"/>
    <n v="0.98124999999999996"/>
    <n v="0.64110730034296914"/>
    <n v="0.90905617118838367"/>
    <n v="0.57187499999999991"/>
  </r>
  <r>
    <x v="88"/>
    <n v="0"/>
    <n v="0"/>
    <n v="0.3"/>
    <n v="2684"/>
    <n v="244"/>
    <n v="16"/>
    <n v="0.3"/>
    <n v="15.7"/>
    <n v="0.98124999999999996"/>
    <n v="0.65752082312591864"/>
    <n v="0.90909090909090906"/>
    <n v="0.58653846153846145"/>
  </r>
  <r>
    <x v="89"/>
    <n v="1"/>
    <n v="0"/>
    <n v="0.4"/>
    <n v="2592"/>
    <n v="236"/>
    <n v="15"/>
    <n v="0.4"/>
    <n v="14.6"/>
    <n v="0.97333333333333327"/>
    <n v="0.6828240252897787"/>
    <n v="0.90895061728395066"/>
    <n v="0.60410256410256413"/>
  </r>
  <r>
    <x v="90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B48FEC-F20F-4FAA-9DA7-7BFBCC12389A}" name="TablaDinámica2" cacheId="1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F1:J16" firstHeaderRow="0" firstDataRow="1" firstDataCol="1"/>
  <pivotFields count="13">
    <pivotField axis="axisRow" numFmtId="14" showAll="0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0" showAll="0"/>
    <pivotField dataField="1" numFmtId="10" showAll="0"/>
    <pivotField dataField="1" numFmtId="10" showAll="0"/>
    <pivotField dataField="1" numFmtId="10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Valor OEE" fld="12" baseField="0" baseItem="0" numFmtId="9"/>
    <dataField name="Valor Calidad" fld="11" baseField="0" baseItem="0"/>
    <dataField name="Valor Disponibilidad" fld="9" baseField="0" baseItem="0"/>
    <dataField name="Valor Eficiencia" fld="10" baseField="0" baseItem="0"/>
  </dataFields>
  <formats count="1">
    <format dxfId="0">
      <pivotArea outline="0" collapsedLevelsAreSubtotals="1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3F4DE-550A-4785-BAEE-1B93973C75FC}" name="TablaDinámica3" cacheId="1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2">
  <location ref="A1:B5" firstHeaderRow="1" firstDataRow="1" firstDataCol="1"/>
  <pivotFields count="1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dataField="1" numFmtId="10" showAll="0"/>
  </pivotFields>
  <rowFields count="1">
    <field x="0"/>
  </rowFields>
  <rowItems count="4">
    <i>
      <x v="10"/>
    </i>
    <i>
      <x v="11"/>
    </i>
    <i>
      <x v="12"/>
    </i>
    <i t="grand">
      <x/>
    </i>
  </rowItems>
  <colItems count="1">
    <i/>
  </colItems>
  <dataFields count="1">
    <dataField name="Promedio de OEE" fld="12" subtotal="average" baseField="0" baseItem="0"/>
  </dataFields>
  <formats count="2">
    <format dxfId="10">
      <pivotArea collapsedLevelsAreSubtotals="1" fieldPosition="0">
        <references count="1">
          <reference field="0" count="1">
            <x v="10"/>
          </reference>
        </references>
      </pivotArea>
    </format>
    <format dxfId="9">
      <pivotArea collapsedLevelsAreSubtotals="1" fieldPosition="0">
        <references count="1">
          <reference field="0" count="2">
            <x v="11"/>
            <x v="12"/>
          </reference>
        </references>
      </pivotArea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16" name="Fecha">
      <autoFilter ref="A1">
        <filterColumn colId="0">
          <customFilters and="1">
            <customFilter operator="greaterThanOrEqual" val="44470"/>
            <customFilter operator="lessThanOrEqual" val="44561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" xr10:uid="{E22B929E-68AF-4FB8-BA5D-2860EA2F9910}" sourceName="Fecha">
  <pivotTables>
    <pivotTable tabId="3" name="TablaDinámica2"/>
  </pivotTables>
  <data>
    <tabular pivotCacheId="386367764">
      <items count="90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/>
        <i x="15"/>
        <i x="16"/>
        <i x="17"/>
        <i x="18"/>
        <i x="19"/>
        <i x="20"/>
        <i x="21"/>
        <i x="22"/>
        <i x="23"/>
        <i x="24"/>
        <i x="25"/>
        <i x="26"/>
        <i x="27"/>
        <i x="28"/>
        <i x="29"/>
        <i x="30"/>
        <i x="31"/>
        <i x="32"/>
        <i x="33"/>
        <i x="34"/>
        <i x="35"/>
        <i x="36"/>
        <i x="37"/>
        <i x="38"/>
        <i x="39"/>
        <i x="40"/>
        <i x="41"/>
        <i x="42"/>
        <i x="43"/>
        <i x="44"/>
        <i x="45"/>
        <i x="46"/>
        <i x="47"/>
        <i x="48"/>
        <i x="49"/>
        <i x="50"/>
        <i x="51"/>
        <i x="52"/>
        <i x="53"/>
        <i x="54"/>
        <i x="55"/>
        <i x="56"/>
        <i x="57"/>
        <i x="58"/>
        <i x="59"/>
        <i x="60"/>
        <i x="61"/>
        <i x="62"/>
        <i x="63"/>
        <i x="64"/>
        <i x="65"/>
        <i x="66"/>
        <i x="67"/>
        <i x="68"/>
        <i x="69"/>
        <i x="70"/>
        <i x="71"/>
        <i x="72"/>
        <i x="73"/>
        <i x="74"/>
        <i x="75"/>
        <i x="76"/>
        <i x="77"/>
        <i x="78"/>
        <i x="79"/>
        <i x="80"/>
        <i x="81"/>
        <i x="82"/>
        <i x="83"/>
        <i x="84"/>
        <i x="85"/>
        <i x="86"/>
        <i x="87"/>
        <i x="88"/>
        <i x="89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echa" xr10:uid="{57BF5B68-EAEE-4C6B-A758-075002772294}" cache="SegmentaciónDeDatos_Fecha" caption="Fecha" columnCount="2" style="SlicerStyleDark1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ngenioempresa.com/eficiencia-general-equipos-oe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A333-1480-40A1-945C-3F5491079F6B}">
  <dimension ref="A1:C19"/>
  <sheetViews>
    <sheetView showGridLines="0" tabSelected="1" workbookViewId="0"/>
  </sheetViews>
  <sheetFormatPr baseColWidth="10" defaultRowHeight="15" x14ac:dyDescent="0.25"/>
  <cols>
    <col min="1" max="1" width="26.85546875" bestFit="1" customWidth="1"/>
    <col min="2" max="2" width="14.140625" customWidth="1"/>
    <col min="3" max="3" width="16" customWidth="1"/>
  </cols>
  <sheetData>
    <row r="1" spans="1:3" x14ac:dyDescent="0.25">
      <c r="A1" s="7" t="s">
        <v>32</v>
      </c>
      <c r="B1" s="7" t="s">
        <v>2</v>
      </c>
      <c r="C1" s="7" t="s">
        <v>3</v>
      </c>
    </row>
    <row r="2" spans="1:3" x14ac:dyDescent="0.25">
      <c r="A2" s="12" t="s">
        <v>0</v>
      </c>
      <c r="B2" s="12">
        <v>260</v>
      </c>
      <c r="C2" s="12" t="s">
        <v>1</v>
      </c>
    </row>
    <row r="3" spans="1:3" x14ac:dyDescent="0.25">
      <c r="A3" s="12" t="s">
        <v>4</v>
      </c>
      <c r="B3" s="12">
        <v>300</v>
      </c>
      <c r="C3" s="12" t="s">
        <v>5</v>
      </c>
    </row>
    <row r="4" spans="1:3" x14ac:dyDescent="0.25">
      <c r="A4" s="12" t="s">
        <v>7</v>
      </c>
      <c r="B4" s="12">
        <v>16</v>
      </c>
      <c r="C4" s="12" t="s">
        <v>5</v>
      </c>
    </row>
    <row r="5" spans="1:3" x14ac:dyDescent="0.25">
      <c r="A5" s="12" t="s">
        <v>18</v>
      </c>
      <c r="B5" s="12">
        <v>34</v>
      </c>
      <c r="C5" s="12" t="s">
        <v>5</v>
      </c>
    </row>
    <row r="6" spans="1:3" x14ac:dyDescent="0.25">
      <c r="A6" s="12" t="s">
        <v>12</v>
      </c>
      <c r="B6" s="12">
        <v>4</v>
      </c>
      <c r="C6" s="12" t="s">
        <v>5</v>
      </c>
    </row>
    <row r="7" spans="1:3" x14ac:dyDescent="0.25">
      <c r="A7" s="12" t="s">
        <v>8</v>
      </c>
      <c r="B7" s="12">
        <v>45409</v>
      </c>
      <c r="C7" s="12" t="s">
        <v>9</v>
      </c>
    </row>
    <row r="8" spans="1:3" x14ac:dyDescent="0.25">
      <c r="A8" s="12" t="s">
        <v>10</v>
      </c>
      <c r="B8" s="12">
        <v>3802</v>
      </c>
      <c r="C8" s="12" t="s">
        <v>9</v>
      </c>
    </row>
    <row r="9" spans="1:3" x14ac:dyDescent="0.25">
      <c r="A9" s="13" t="s">
        <v>11</v>
      </c>
      <c r="B9" s="13">
        <f>B3-B4</f>
        <v>284</v>
      </c>
      <c r="C9" s="13" t="s">
        <v>5</v>
      </c>
    </row>
    <row r="10" spans="1:3" x14ac:dyDescent="0.25">
      <c r="A10" s="13" t="s">
        <v>6</v>
      </c>
      <c r="B10" s="13">
        <f>B5+B6</f>
        <v>38</v>
      </c>
      <c r="C10" s="13" t="s">
        <v>5</v>
      </c>
    </row>
    <row r="11" spans="1:3" x14ac:dyDescent="0.25">
      <c r="A11" s="13" t="s">
        <v>13</v>
      </c>
      <c r="B11" s="13">
        <f>B9-B10</f>
        <v>246</v>
      </c>
      <c r="C11" s="13" t="s">
        <v>5</v>
      </c>
    </row>
    <row r="12" spans="1:3" x14ac:dyDescent="0.25">
      <c r="A12" s="13" t="s">
        <v>14</v>
      </c>
      <c r="B12" s="14">
        <f>B11/B9</f>
        <v>0.86619718309859151</v>
      </c>
      <c r="C12" s="13"/>
    </row>
    <row r="13" spans="1:3" x14ac:dyDescent="0.25">
      <c r="A13" s="13" t="s">
        <v>15</v>
      </c>
      <c r="B13" s="14">
        <f>B7/(B11*B2)</f>
        <v>0.70995934959349594</v>
      </c>
      <c r="C13" s="13"/>
    </row>
    <row r="14" spans="1:3" x14ac:dyDescent="0.25">
      <c r="A14" s="13" t="s">
        <v>16</v>
      </c>
      <c r="B14" s="14">
        <f>(B7-B8)/B7</f>
        <v>0.91627210464885811</v>
      </c>
      <c r="C14" s="13"/>
    </row>
    <row r="15" spans="1:3" x14ac:dyDescent="0.25">
      <c r="A15" s="13" t="s">
        <v>17</v>
      </c>
      <c r="B15" s="15">
        <f>B12*B13*B14</f>
        <v>0.56347508125677137</v>
      </c>
      <c r="C15" s="13"/>
    </row>
    <row r="17" spans="1:2" x14ac:dyDescent="0.25">
      <c r="A17" s="16" t="s">
        <v>31</v>
      </c>
      <c r="B17" s="16"/>
    </row>
    <row r="18" spans="1:2" x14ac:dyDescent="0.25">
      <c r="A18" s="16"/>
      <c r="B18" s="16"/>
    </row>
    <row r="19" spans="1:2" x14ac:dyDescent="0.25">
      <c r="A19" s="16"/>
      <c r="B19" s="16"/>
    </row>
  </sheetData>
  <mergeCells count="1">
    <mergeCell ref="A17:B19"/>
  </mergeCells>
  <hyperlinks>
    <hyperlink ref="A17:B19" r:id="rId1" display="¿Quieres saber más? Visita: https://ingenioempresa.com/eficiencia-general-equipos-oee/" xr:uid="{F3CB16BE-1499-4AFF-B63D-CBE5A168F69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DA94-DB9C-43E9-9F3F-2829DDFE4A75}">
  <dimension ref="A2:M95"/>
  <sheetViews>
    <sheetView showGridLines="0" workbookViewId="0"/>
  </sheetViews>
  <sheetFormatPr baseColWidth="10" defaultRowHeight="14.25" x14ac:dyDescent="0.2"/>
  <cols>
    <col min="1" max="1" width="25.85546875" style="6" bestFit="1" customWidth="1"/>
    <col min="2" max="2" width="18.5703125" style="6" bestFit="1" customWidth="1"/>
    <col min="3" max="3" width="20.42578125" style="6" bestFit="1" customWidth="1"/>
    <col min="4" max="4" width="24.7109375" style="6" bestFit="1" customWidth="1"/>
    <col min="5" max="5" width="17.7109375" style="6" bestFit="1" customWidth="1"/>
    <col min="6" max="6" width="31.28515625" style="6" bestFit="1" customWidth="1"/>
    <col min="7" max="7" width="19.85546875" style="6" bestFit="1" customWidth="1"/>
    <col min="8" max="8" width="16.42578125" style="6" bestFit="1" customWidth="1"/>
    <col min="9" max="9" width="19" style="6" bestFit="1" customWidth="1"/>
    <col min="10" max="10" width="15.42578125" style="6" bestFit="1" customWidth="1"/>
    <col min="11" max="11" width="10.85546875" style="6" bestFit="1" customWidth="1"/>
    <col min="12" max="12" width="8.5703125" style="6" bestFit="1" customWidth="1"/>
    <col min="13" max="13" width="8" style="6" bestFit="1" customWidth="1"/>
    <col min="14" max="16384" width="11.42578125" style="6"/>
  </cols>
  <sheetData>
    <row r="2" spans="1:13" ht="15" x14ac:dyDescent="0.25">
      <c r="A2" s="5" t="s">
        <v>0</v>
      </c>
      <c r="B2" s="10">
        <v>260</v>
      </c>
      <c r="C2" s="10" t="s">
        <v>1</v>
      </c>
      <c r="E2"/>
    </row>
    <row r="3" spans="1:13" x14ac:dyDescent="0.2">
      <c r="A3" s="5" t="s">
        <v>4</v>
      </c>
      <c r="B3" s="10">
        <v>16</v>
      </c>
      <c r="C3" s="10" t="s">
        <v>5</v>
      </c>
    </row>
    <row r="5" spans="1:13" ht="15" x14ac:dyDescent="0.25">
      <c r="A5" s="7" t="s">
        <v>19</v>
      </c>
      <c r="B5" s="7" t="s">
        <v>7</v>
      </c>
      <c r="C5" s="7" t="s">
        <v>18</v>
      </c>
      <c r="D5" s="7" t="s">
        <v>20</v>
      </c>
      <c r="E5" s="7" t="s">
        <v>8</v>
      </c>
      <c r="F5" s="7" t="s">
        <v>10</v>
      </c>
      <c r="G5" s="8" t="s">
        <v>11</v>
      </c>
      <c r="H5" s="8" t="s">
        <v>6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</row>
    <row r="6" spans="1:13" x14ac:dyDescent="0.2">
      <c r="A6" s="9">
        <v>44470</v>
      </c>
      <c r="B6" s="10">
        <v>0</v>
      </c>
      <c r="C6" s="10">
        <v>1</v>
      </c>
      <c r="D6" s="10">
        <v>0.3</v>
      </c>
      <c r="E6" s="10">
        <v>2645</v>
      </c>
      <c r="F6" s="10">
        <v>240</v>
      </c>
      <c r="G6" s="5">
        <f t="shared" ref="G6:G37" si="0">$B$3-B6</f>
        <v>16</v>
      </c>
      <c r="H6" s="5">
        <f t="shared" ref="H6:H37" si="1">C6+D6</f>
        <v>1.3</v>
      </c>
      <c r="I6" s="5">
        <f>G6-H6</f>
        <v>14.7</v>
      </c>
      <c r="J6" s="11">
        <f>I6/G6</f>
        <v>0.91874999999999996</v>
      </c>
      <c r="K6" s="11">
        <f>E6/($B$2*I6)</f>
        <v>0.69204604918890633</v>
      </c>
      <c r="L6" s="11">
        <f>(E6-F6)/E6</f>
        <v>0.90926275992438566</v>
      </c>
      <c r="M6" s="11">
        <f>J6*K6*L6</f>
        <v>0.578125</v>
      </c>
    </row>
    <row r="7" spans="1:13" x14ac:dyDescent="0.2">
      <c r="A7" s="9">
        <v>44471</v>
      </c>
      <c r="B7" s="10">
        <v>0</v>
      </c>
      <c r="C7" s="10">
        <v>0</v>
      </c>
      <c r="D7" s="10">
        <v>0.3</v>
      </c>
      <c r="E7" s="10">
        <v>2690</v>
      </c>
      <c r="F7" s="10">
        <v>245</v>
      </c>
      <c r="G7" s="5">
        <f t="shared" si="0"/>
        <v>16</v>
      </c>
      <c r="H7" s="5">
        <f t="shared" si="1"/>
        <v>0.3</v>
      </c>
      <c r="I7" s="5">
        <f t="shared" ref="I7:I70" si="2">G7-H7</f>
        <v>15.7</v>
      </c>
      <c r="J7" s="11">
        <f t="shared" ref="J7:J70" si="3">I7/G7</f>
        <v>0.98124999999999996</v>
      </c>
      <c r="K7" s="11">
        <f t="shared" ref="K7:K70" si="4">E7/($B$2*I7)</f>
        <v>0.65899069083782458</v>
      </c>
      <c r="L7" s="11">
        <f t="shared" ref="L7:L70" si="5">(E7-F7)/E7</f>
        <v>0.90892193308550184</v>
      </c>
      <c r="M7" s="11">
        <f t="shared" ref="M7:M70" si="6">J7*K7*L7</f>
        <v>0.58774038461538458</v>
      </c>
    </row>
    <row r="8" spans="1:13" x14ac:dyDescent="0.2">
      <c r="A8" s="9">
        <v>44472</v>
      </c>
      <c r="B8" s="10">
        <v>0</v>
      </c>
      <c r="C8" s="10">
        <v>0</v>
      </c>
      <c r="D8" s="10">
        <v>0.3</v>
      </c>
      <c r="E8" s="10">
        <v>2678</v>
      </c>
      <c r="F8" s="10">
        <v>243</v>
      </c>
      <c r="G8" s="5">
        <f t="shared" si="0"/>
        <v>16</v>
      </c>
      <c r="H8" s="5">
        <f t="shared" si="1"/>
        <v>0.3</v>
      </c>
      <c r="I8" s="5">
        <f t="shared" si="2"/>
        <v>15.7</v>
      </c>
      <c r="J8" s="11">
        <f t="shared" si="3"/>
        <v>0.98124999999999996</v>
      </c>
      <c r="K8" s="11">
        <f t="shared" si="4"/>
        <v>0.6560509554140127</v>
      </c>
      <c r="L8" s="11">
        <f t="shared" si="5"/>
        <v>0.90926064227035097</v>
      </c>
      <c r="M8" s="11">
        <f t="shared" si="6"/>
        <v>0.58533653846153832</v>
      </c>
    </row>
    <row r="9" spans="1:13" x14ac:dyDescent="0.2">
      <c r="A9" s="9">
        <v>44473</v>
      </c>
      <c r="B9" s="10">
        <v>0</v>
      </c>
      <c r="C9" s="10">
        <v>0</v>
      </c>
      <c r="D9" s="10">
        <v>0.4</v>
      </c>
      <c r="E9" s="10">
        <v>2675</v>
      </c>
      <c r="F9" s="10">
        <v>243</v>
      </c>
      <c r="G9" s="5">
        <f t="shared" si="0"/>
        <v>16</v>
      </c>
      <c r="H9" s="5">
        <f t="shared" si="1"/>
        <v>0.4</v>
      </c>
      <c r="I9" s="5">
        <f t="shared" si="2"/>
        <v>15.6</v>
      </c>
      <c r="J9" s="11">
        <f t="shared" si="3"/>
        <v>0.97499999999999998</v>
      </c>
      <c r="K9" s="11">
        <f t="shared" si="4"/>
        <v>0.65951676528599601</v>
      </c>
      <c r="L9" s="11">
        <f t="shared" si="5"/>
        <v>0.90915887850467292</v>
      </c>
      <c r="M9" s="11">
        <f t="shared" si="6"/>
        <v>0.58461538461538465</v>
      </c>
    </row>
    <row r="10" spans="1:13" x14ac:dyDescent="0.2">
      <c r="A10" s="9">
        <v>44474</v>
      </c>
      <c r="B10" s="10">
        <v>0</v>
      </c>
      <c r="C10" s="10">
        <v>2</v>
      </c>
      <c r="D10" s="10">
        <v>0.3</v>
      </c>
      <c r="E10" s="10">
        <v>2696</v>
      </c>
      <c r="F10" s="10">
        <v>245</v>
      </c>
      <c r="G10" s="5">
        <f t="shared" si="0"/>
        <v>16</v>
      </c>
      <c r="H10" s="5">
        <f t="shared" si="1"/>
        <v>2.2999999999999998</v>
      </c>
      <c r="I10" s="5">
        <f t="shared" si="2"/>
        <v>13.7</v>
      </c>
      <c r="J10" s="11">
        <f t="shared" si="3"/>
        <v>0.85624999999999996</v>
      </c>
      <c r="K10" s="11">
        <f t="shared" si="4"/>
        <v>0.75687815833801231</v>
      </c>
      <c r="L10" s="11">
        <f t="shared" si="5"/>
        <v>0.90912462908011871</v>
      </c>
      <c r="M10" s="11">
        <f t="shared" si="6"/>
        <v>0.58918269230769227</v>
      </c>
    </row>
    <row r="11" spans="1:13" x14ac:dyDescent="0.2">
      <c r="A11" s="9">
        <v>44475</v>
      </c>
      <c r="B11" s="10">
        <v>1</v>
      </c>
      <c r="C11" s="10">
        <v>0</v>
      </c>
      <c r="D11" s="10">
        <v>0.2</v>
      </c>
      <c r="E11" s="10">
        <v>2477</v>
      </c>
      <c r="F11" s="10">
        <v>225</v>
      </c>
      <c r="G11" s="5">
        <f t="shared" si="0"/>
        <v>15</v>
      </c>
      <c r="H11" s="5">
        <f t="shared" si="1"/>
        <v>0.2</v>
      </c>
      <c r="I11" s="5">
        <f t="shared" si="2"/>
        <v>14.8</v>
      </c>
      <c r="J11" s="11">
        <f t="shared" si="3"/>
        <v>0.98666666666666669</v>
      </c>
      <c r="K11" s="11">
        <f t="shared" si="4"/>
        <v>0.64371101871101866</v>
      </c>
      <c r="L11" s="11">
        <f t="shared" si="5"/>
        <v>0.90916431166733958</v>
      </c>
      <c r="M11" s="11">
        <f t="shared" si="6"/>
        <v>0.57743589743589741</v>
      </c>
    </row>
    <row r="12" spans="1:13" x14ac:dyDescent="0.2">
      <c r="A12" s="9">
        <v>44476</v>
      </c>
      <c r="B12" s="10">
        <v>0</v>
      </c>
      <c r="C12" s="10">
        <v>2</v>
      </c>
      <c r="D12" s="10">
        <v>0.4</v>
      </c>
      <c r="E12" s="10">
        <v>2616</v>
      </c>
      <c r="F12" s="10">
        <v>238</v>
      </c>
      <c r="G12" s="5">
        <f t="shared" si="0"/>
        <v>16</v>
      </c>
      <c r="H12" s="5">
        <f t="shared" si="1"/>
        <v>2.4</v>
      </c>
      <c r="I12" s="5">
        <f t="shared" si="2"/>
        <v>13.6</v>
      </c>
      <c r="J12" s="11">
        <f t="shared" si="3"/>
        <v>0.85</v>
      </c>
      <c r="K12" s="11">
        <f t="shared" si="4"/>
        <v>0.73981900452488691</v>
      </c>
      <c r="L12" s="11">
        <f t="shared" si="5"/>
        <v>0.90902140672782872</v>
      </c>
      <c r="M12" s="11">
        <f t="shared" si="6"/>
        <v>0.57163461538461535</v>
      </c>
    </row>
    <row r="13" spans="1:13" x14ac:dyDescent="0.2">
      <c r="A13" s="9">
        <v>44477</v>
      </c>
      <c r="B13" s="10">
        <v>0</v>
      </c>
      <c r="C13" s="10">
        <v>1</v>
      </c>
      <c r="D13" s="10">
        <v>0.3</v>
      </c>
      <c r="E13" s="10">
        <v>2670</v>
      </c>
      <c r="F13" s="10">
        <v>243</v>
      </c>
      <c r="G13" s="5">
        <f t="shared" si="0"/>
        <v>16</v>
      </c>
      <c r="H13" s="5">
        <f t="shared" si="1"/>
        <v>1.3</v>
      </c>
      <c r="I13" s="5">
        <f t="shared" si="2"/>
        <v>14.7</v>
      </c>
      <c r="J13" s="11">
        <f t="shared" si="3"/>
        <v>0.91874999999999996</v>
      </c>
      <c r="K13" s="11">
        <f t="shared" si="4"/>
        <v>0.69858712715855575</v>
      </c>
      <c r="L13" s="11">
        <f t="shared" si="5"/>
        <v>0.90898876404494378</v>
      </c>
      <c r="M13" s="11">
        <f t="shared" si="6"/>
        <v>0.58341346153846141</v>
      </c>
    </row>
    <row r="14" spans="1:13" x14ac:dyDescent="0.2">
      <c r="A14" s="9">
        <v>44478</v>
      </c>
      <c r="B14" s="10">
        <v>0</v>
      </c>
      <c r="C14" s="10">
        <v>2</v>
      </c>
      <c r="D14" s="10">
        <v>0.3</v>
      </c>
      <c r="E14" s="10">
        <v>2619</v>
      </c>
      <c r="F14" s="10">
        <v>238</v>
      </c>
      <c r="G14" s="5">
        <f t="shared" si="0"/>
        <v>16</v>
      </c>
      <c r="H14" s="5">
        <f t="shared" si="1"/>
        <v>2.2999999999999998</v>
      </c>
      <c r="I14" s="5">
        <f t="shared" si="2"/>
        <v>13.7</v>
      </c>
      <c r="J14" s="11">
        <f t="shared" si="3"/>
        <v>0.85624999999999996</v>
      </c>
      <c r="K14" s="11">
        <f t="shared" si="4"/>
        <v>0.73526108927568778</v>
      </c>
      <c r="L14" s="11">
        <f t="shared" si="5"/>
        <v>0.90912562046582668</v>
      </c>
      <c r="M14" s="11">
        <f t="shared" si="6"/>
        <v>0.57235576923076914</v>
      </c>
    </row>
    <row r="15" spans="1:13" x14ac:dyDescent="0.2">
      <c r="A15" s="9">
        <v>44479</v>
      </c>
      <c r="B15" s="10">
        <v>0</v>
      </c>
      <c r="C15" s="10">
        <v>1</v>
      </c>
      <c r="D15" s="10">
        <v>0.3</v>
      </c>
      <c r="E15" s="10">
        <v>2644</v>
      </c>
      <c r="F15" s="10">
        <v>240</v>
      </c>
      <c r="G15" s="5">
        <f t="shared" si="0"/>
        <v>16</v>
      </c>
      <c r="H15" s="5">
        <f t="shared" si="1"/>
        <v>1.3</v>
      </c>
      <c r="I15" s="5">
        <f t="shared" si="2"/>
        <v>14.7</v>
      </c>
      <c r="J15" s="11">
        <f t="shared" si="3"/>
        <v>0.91874999999999996</v>
      </c>
      <c r="K15" s="11">
        <f t="shared" si="4"/>
        <v>0.69178440607012037</v>
      </c>
      <c r="L15" s="11">
        <f t="shared" si="5"/>
        <v>0.90922844175491679</v>
      </c>
      <c r="M15" s="11">
        <f t="shared" si="6"/>
        <v>0.57788461538461533</v>
      </c>
    </row>
    <row r="16" spans="1:13" x14ac:dyDescent="0.2">
      <c r="A16" s="9">
        <v>44480</v>
      </c>
      <c r="B16" s="10">
        <v>0</v>
      </c>
      <c r="C16" s="10">
        <v>0</v>
      </c>
      <c r="D16" s="10">
        <v>0.3</v>
      </c>
      <c r="E16" s="10">
        <v>2660</v>
      </c>
      <c r="F16" s="10">
        <v>242</v>
      </c>
      <c r="G16" s="5">
        <f t="shared" si="0"/>
        <v>16</v>
      </c>
      <c r="H16" s="5">
        <f t="shared" si="1"/>
        <v>0.3</v>
      </c>
      <c r="I16" s="5">
        <f t="shared" si="2"/>
        <v>15.7</v>
      </c>
      <c r="J16" s="11">
        <f t="shared" si="3"/>
        <v>0.98124999999999996</v>
      </c>
      <c r="K16" s="11">
        <f t="shared" si="4"/>
        <v>0.65164135227829501</v>
      </c>
      <c r="L16" s="11">
        <f t="shared" si="5"/>
        <v>0.9090225563909774</v>
      </c>
      <c r="M16" s="11">
        <f t="shared" si="6"/>
        <v>0.58125000000000004</v>
      </c>
    </row>
    <row r="17" spans="1:13" x14ac:dyDescent="0.2">
      <c r="A17" s="9">
        <v>44481</v>
      </c>
      <c r="B17" s="10">
        <v>1</v>
      </c>
      <c r="C17" s="10">
        <v>0</v>
      </c>
      <c r="D17" s="10">
        <v>0.2</v>
      </c>
      <c r="E17" s="10">
        <v>2636</v>
      </c>
      <c r="F17" s="10">
        <v>240</v>
      </c>
      <c r="G17" s="5">
        <f t="shared" si="0"/>
        <v>15</v>
      </c>
      <c r="H17" s="5">
        <f t="shared" si="1"/>
        <v>0.2</v>
      </c>
      <c r="I17" s="5">
        <f t="shared" si="2"/>
        <v>14.8</v>
      </c>
      <c r="J17" s="11">
        <f t="shared" si="3"/>
        <v>0.98666666666666669</v>
      </c>
      <c r="K17" s="11">
        <f t="shared" si="4"/>
        <v>0.68503118503118499</v>
      </c>
      <c r="L17" s="11">
        <f t="shared" si="5"/>
        <v>0.90895295902883155</v>
      </c>
      <c r="M17" s="11">
        <f t="shared" si="6"/>
        <v>0.61435897435897435</v>
      </c>
    </row>
    <row r="18" spans="1:13" x14ac:dyDescent="0.2">
      <c r="A18" s="9">
        <v>44482</v>
      </c>
      <c r="B18" s="10">
        <v>0</v>
      </c>
      <c r="C18" s="10">
        <v>0</v>
      </c>
      <c r="D18" s="10">
        <v>0.3</v>
      </c>
      <c r="E18" s="10">
        <v>2648</v>
      </c>
      <c r="F18" s="10">
        <v>241</v>
      </c>
      <c r="G18" s="5">
        <f t="shared" si="0"/>
        <v>16</v>
      </c>
      <c r="H18" s="5">
        <f t="shared" si="1"/>
        <v>0.3</v>
      </c>
      <c r="I18" s="5">
        <f t="shared" si="2"/>
        <v>15.7</v>
      </c>
      <c r="J18" s="11">
        <f t="shared" si="3"/>
        <v>0.98124999999999996</v>
      </c>
      <c r="K18" s="11">
        <f t="shared" si="4"/>
        <v>0.64870161685448313</v>
      </c>
      <c r="L18" s="11">
        <f t="shared" si="5"/>
        <v>0.90898791540785495</v>
      </c>
      <c r="M18" s="11">
        <f t="shared" si="6"/>
        <v>0.57860576923076912</v>
      </c>
    </row>
    <row r="19" spans="1:13" x14ac:dyDescent="0.2">
      <c r="A19" s="9">
        <v>44483</v>
      </c>
      <c r="B19" s="10">
        <v>0</v>
      </c>
      <c r="C19" s="10">
        <v>2</v>
      </c>
      <c r="D19" s="10">
        <v>0.3</v>
      </c>
      <c r="E19" s="10">
        <v>2651</v>
      </c>
      <c r="F19" s="10">
        <v>241</v>
      </c>
      <c r="G19" s="5">
        <f t="shared" si="0"/>
        <v>16</v>
      </c>
      <c r="H19" s="5">
        <f t="shared" si="1"/>
        <v>2.2999999999999998</v>
      </c>
      <c r="I19" s="5">
        <f t="shared" si="2"/>
        <v>13.7</v>
      </c>
      <c r="J19" s="11">
        <f t="shared" si="3"/>
        <v>0.85624999999999996</v>
      </c>
      <c r="K19" s="11">
        <f t="shared" si="4"/>
        <v>0.7442448062886019</v>
      </c>
      <c r="L19" s="11">
        <f t="shared" si="5"/>
        <v>0.90909090909090906</v>
      </c>
      <c r="M19" s="11">
        <f t="shared" si="6"/>
        <v>0.57932692307692302</v>
      </c>
    </row>
    <row r="20" spans="1:13" x14ac:dyDescent="0.2">
      <c r="A20" s="9">
        <v>44484</v>
      </c>
      <c r="B20" s="10">
        <v>0</v>
      </c>
      <c r="C20" s="10">
        <v>1</v>
      </c>
      <c r="D20" s="10">
        <v>0.2</v>
      </c>
      <c r="E20" s="10">
        <v>2638</v>
      </c>
      <c r="F20" s="10">
        <v>240</v>
      </c>
      <c r="G20" s="5">
        <f t="shared" si="0"/>
        <v>16</v>
      </c>
      <c r="H20" s="5">
        <f t="shared" si="1"/>
        <v>1.2</v>
      </c>
      <c r="I20" s="5">
        <f t="shared" si="2"/>
        <v>14.8</v>
      </c>
      <c r="J20" s="11">
        <f t="shared" si="3"/>
        <v>0.92500000000000004</v>
      </c>
      <c r="K20" s="11">
        <f t="shared" si="4"/>
        <v>0.6855509355509356</v>
      </c>
      <c r="L20" s="11">
        <f t="shared" si="5"/>
        <v>0.90902198635329801</v>
      </c>
      <c r="M20" s="11">
        <f t="shared" si="6"/>
        <v>0.57644230769230775</v>
      </c>
    </row>
    <row r="21" spans="1:13" x14ac:dyDescent="0.2">
      <c r="A21" s="9">
        <v>44485</v>
      </c>
      <c r="B21" s="10">
        <v>0</v>
      </c>
      <c r="C21" s="10">
        <v>2</v>
      </c>
      <c r="D21" s="10">
        <v>0.2</v>
      </c>
      <c r="E21" s="10">
        <v>2636</v>
      </c>
      <c r="F21" s="10">
        <v>240</v>
      </c>
      <c r="G21" s="5">
        <f t="shared" si="0"/>
        <v>16</v>
      </c>
      <c r="H21" s="5">
        <f t="shared" si="1"/>
        <v>2.2000000000000002</v>
      </c>
      <c r="I21" s="5">
        <f t="shared" si="2"/>
        <v>13.8</v>
      </c>
      <c r="J21" s="11">
        <f t="shared" si="3"/>
        <v>0.86250000000000004</v>
      </c>
      <c r="K21" s="11">
        <f t="shared" si="4"/>
        <v>0.73467112597547379</v>
      </c>
      <c r="L21" s="11">
        <f t="shared" si="5"/>
        <v>0.90895295902883155</v>
      </c>
      <c r="M21" s="11">
        <f t="shared" si="6"/>
        <v>0.57596153846153852</v>
      </c>
    </row>
    <row r="22" spans="1:13" x14ac:dyDescent="0.2">
      <c r="A22" s="9">
        <v>44486</v>
      </c>
      <c r="B22" s="10">
        <v>0</v>
      </c>
      <c r="C22" s="10">
        <v>1</v>
      </c>
      <c r="D22" s="10">
        <v>0.3</v>
      </c>
      <c r="E22" s="10">
        <v>2588</v>
      </c>
      <c r="F22" s="10">
        <v>235</v>
      </c>
      <c r="G22" s="5">
        <f t="shared" si="0"/>
        <v>16</v>
      </c>
      <c r="H22" s="5">
        <f t="shared" si="1"/>
        <v>1.3</v>
      </c>
      <c r="I22" s="5">
        <f t="shared" si="2"/>
        <v>14.7</v>
      </c>
      <c r="J22" s="11">
        <f t="shared" si="3"/>
        <v>0.91874999999999996</v>
      </c>
      <c r="K22" s="11">
        <f t="shared" si="4"/>
        <v>0.67713239141810566</v>
      </c>
      <c r="L22" s="11">
        <f t="shared" si="5"/>
        <v>0.90919629057187012</v>
      </c>
      <c r="M22" s="11">
        <f t="shared" si="6"/>
        <v>0.56562499999999993</v>
      </c>
    </row>
    <row r="23" spans="1:13" x14ac:dyDescent="0.2">
      <c r="A23" s="9">
        <v>44487</v>
      </c>
      <c r="B23" s="10">
        <v>2</v>
      </c>
      <c r="C23" s="10">
        <v>2</v>
      </c>
      <c r="D23" s="10">
        <v>0.3</v>
      </c>
      <c r="E23" s="10">
        <v>2615</v>
      </c>
      <c r="F23" s="10">
        <v>238</v>
      </c>
      <c r="G23" s="5">
        <f t="shared" si="0"/>
        <v>14</v>
      </c>
      <c r="H23" s="5">
        <f t="shared" si="1"/>
        <v>2.2999999999999998</v>
      </c>
      <c r="I23" s="5">
        <f t="shared" si="2"/>
        <v>11.7</v>
      </c>
      <c r="J23" s="11">
        <f t="shared" si="3"/>
        <v>0.83571428571428563</v>
      </c>
      <c r="K23" s="11">
        <f t="shared" si="4"/>
        <v>0.8596318211702827</v>
      </c>
      <c r="L23" s="11">
        <f t="shared" si="5"/>
        <v>0.90898661567877626</v>
      </c>
      <c r="M23" s="11">
        <f t="shared" si="6"/>
        <v>0.65302197802197792</v>
      </c>
    </row>
    <row r="24" spans="1:13" x14ac:dyDescent="0.2">
      <c r="A24" s="9">
        <v>44488</v>
      </c>
      <c r="B24" s="10">
        <v>0</v>
      </c>
      <c r="C24" s="10">
        <v>1</v>
      </c>
      <c r="D24" s="10">
        <v>0.2</v>
      </c>
      <c r="E24" s="10">
        <v>2717</v>
      </c>
      <c r="F24" s="10">
        <v>247</v>
      </c>
      <c r="G24" s="5">
        <f t="shared" si="0"/>
        <v>16</v>
      </c>
      <c r="H24" s="5">
        <f t="shared" si="1"/>
        <v>1.2</v>
      </c>
      <c r="I24" s="5">
        <f t="shared" si="2"/>
        <v>14.8</v>
      </c>
      <c r="J24" s="11">
        <f t="shared" si="3"/>
        <v>0.92500000000000004</v>
      </c>
      <c r="K24" s="11">
        <f t="shared" si="4"/>
        <v>0.70608108108108103</v>
      </c>
      <c r="L24" s="11">
        <f t="shared" si="5"/>
        <v>0.90909090909090906</v>
      </c>
      <c r="M24" s="11">
        <f t="shared" si="6"/>
        <v>0.59374999999999989</v>
      </c>
    </row>
    <row r="25" spans="1:13" x14ac:dyDescent="0.2">
      <c r="A25" s="9">
        <v>44489</v>
      </c>
      <c r="B25" s="10">
        <v>0</v>
      </c>
      <c r="C25" s="10">
        <v>0</v>
      </c>
      <c r="D25" s="10">
        <v>0.3</v>
      </c>
      <c r="E25" s="10">
        <v>2636</v>
      </c>
      <c r="F25" s="10">
        <v>240</v>
      </c>
      <c r="G25" s="5">
        <f t="shared" si="0"/>
        <v>16</v>
      </c>
      <c r="H25" s="5">
        <f t="shared" si="1"/>
        <v>0.3</v>
      </c>
      <c r="I25" s="5">
        <f t="shared" si="2"/>
        <v>15.7</v>
      </c>
      <c r="J25" s="11">
        <f t="shared" si="3"/>
        <v>0.98124999999999996</v>
      </c>
      <c r="K25" s="11">
        <f t="shared" si="4"/>
        <v>0.64576188143067126</v>
      </c>
      <c r="L25" s="11">
        <f t="shared" si="5"/>
        <v>0.90895295902883155</v>
      </c>
      <c r="M25" s="11">
        <f t="shared" si="6"/>
        <v>0.57596153846153841</v>
      </c>
    </row>
    <row r="26" spans="1:13" x14ac:dyDescent="0.2">
      <c r="A26" s="9">
        <v>44490</v>
      </c>
      <c r="B26" s="10">
        <v>0</v>
      </c>
      <c r="C26" s="10">
        <v>2</v>
      </c>
      <c r="D26" s="10">
        <v>0.3</v>
      </c>
      <c r="E26" s="10">
        <v>2711</v>
      </c>
      <c r="F26" s="10">
        <v>246</v>
      </c>
      <c r="G26" s="5">
        <f t="shared" si="0"/>
        <v>16</v>
      </c>
      <c r="H26" s="5">
        <f t="shared" si="1"/>
        <v>2.2999999999999998</v>
      </c>
      <c r="I26" s="5">
        <f t="shared" si="2"/>
        <v>13.7</v>
      </c>
      <c r="J26" s="11">
        <f t="shared" si="3"/>
        <v>0.85624999999999996</v>
      </c>
      <c r="K26" s="11">
        <f t="shared" si="4"/>
        <v>0.76108927568781581</v>
      </c>
      <c r="L26" s="11">
        <f t="shared" si="5"/>
        <v>0.90925857617115458</v>
      </c>
      <c r="M26" s="11">
        <f t="shared" si="6"/>
        <v>0.59254807692307687</v>
      </c>
    </row>
    <row r="27" spans="1:13" x14ac:dyDescent="0.2">
      <c r="A27" s="9">
        <v>44491</v>
      </c>
      <c r="B27" s="10">
        <v>0</v>
      </c>
      <c r="C27" s="10">
        <v>0</v>
      </c>
      <c r="D27" s="10">
        <v>0.4</v>
      </c>
      <c r="E27" s="10">
        <v>2641</v>
      </c>
      <c r="F27" s="10">
        <v>240</v>
      </c>
      <c r="G27" s="5">
        <f t="shared" si="0"/>
        <v>16</v>
      </c>
      <c r="H27" s="5">
        <f t="shared" si="1"/>
        <v>0.4</v>
      </c>
      <c r="I27" s="5">
        <f t="shared" si="2"/>
        <v>15.6</v>
      </c>
      <c r="J27" s="11">
        <f t="shared" si="3"/>
        <v>0.97499999999999998</v>
      </c>
      <c r="K27" s="11">
        <f t="shared" si="4"/>
        <v>0.65113412228796841</v>
      </c>
      <c r="L27" s="11">
        <f t="shared" si="5"/>
        <v>0.90912533131389628</v>
      </c>
      <c r="M27" s="11">
        <f t="shared" si="6"/>
        <v>0.57716346153846143</v>
      </c>
    </row>
    <row r="28" spans="1:13" x14ac:dyDescent="0.2">
      <c r="A28" s="9">
        <v>44492</v>
      </c>
      <c r="B28" s="10">
        <v>0</v>
      </c>
      <c r="C28" s="10">
        <v>0</v>
      </c>
      <c r="D28" s="10">
        <v>0.3</v>
      </c>
      <c r="E28" s="10">
        <v>2673</v>
      </c>
      <c r="F28" s="10">
        <v>243</v>
      </c>
      <c r="G28" s="5">
        <f t="shared" si="0"/>
        <v>16</v>
      </c>
      <c r="H28" s="5">
        <f t="shared" si="1"/>
        <v>0.3</v>
      </c>
      <c r="I28" s="5">
        <f t="shared" si="2"/>
        <v>15.7</v>
      </c>
      <c r="J28" s="11">
        <f t="shared" si="3"/>
        <v>0.98124999999999996</v>
      </c>
      <c r="K28" s="11">
        <f t="shared" si="4"/>
        <v>0.65482606565409118</v>
      </c>
      <c r="L28" s="11">
        <f t="shared" si="5"/>
        <v>0.90909090909090906</v>
      </c>
      <c r="M28" s="11">
        <f t="shared" si="6"/>
        <v>0.58413461538461531</v>
      </c>
    </row>
    <row r="29" spans="1:13" x14ac:dyDescent="0.2">
      <c r="A29" s="9">
        <v>44493</v>
      </c>
      <c r="B29" s="10">
        <v>1</v>
      </c>
      <c r="C29" s="10">
        <v>0</v>
      </c>
      <c r="D29" s="10">
        <v>0.3</v>
      </c>
      <c r="E29" s="10">
        <v>2599</v>
      </c>
      <c r="F29" s="10">
        <v>236</v>
      </c>
      <c r="G29" s="5">
        <f t="shared" si="0"/>
        <v>15</v>
      </c>
      <c r="H29" s="5">
        <f t="shared" si="1"/>
        <v>0.3</v>
      </c>
      <c r="I29" s="5">
        <f t="shared" si="2"/>
        <v>14.7</v>
      </c>
      <c r="J29" s="11">
        <f t="shared" si="3"/>
        <v>0.98</v>
      </c>
      <c r="K29" s="11">
        <f t="shared" si="4"/>
        <v>0.68001046572475143</v>
      </c>
      <c r="L29" s="11">
        <f t="shared" si="5"/>
        <v>0.90919584455559832</v>
      </c>
      <c r="M29" s="11">
        <f t="shared" si="6"/>
        <v>0.60589743589743594</v>
      </c>
    </row>
    <row r="30" spans="1:13" x14ac:dyDescent="0.2">
      <c r="A30" s="9">
        <v>44494</v>
      </c>
      <c r="B30" s="10">
        <v>0</v>
      </c>
      <c r="C30" s="10">
        <v>0</v>
      </c>
      <c r="D30" s="10">
        <v>0.3</v>
      </c>
      <c r="E30" s="10">
        <v>2687</v>
      </c>
      <c r="F30" s="10">
        <v>244</v>
      </c>
      <c r="G30" s="5">
        <f t="shared" si="0"/>
        <v>16</v>
      </c>
      <c r="H30" s="5">
        <f t="shared" si="1"/>
        <v>0.3</v>
      </c>
      <c r="I30" s="5">
        <f t="shared" si="2"/>
        <v>15.7</v>
      </c>
      <c r="J30" s="11">
        <f t="shared" si="3"/>
        <v>0.98124999999999996</v>
      </c>
      <c r="K30" s="11">
        <f t="shared" si="4"/>
        <v>0.65825575698187166</v>
      </c>
      <c r="L30" s="11">
        <f t="shared" si="5"/>
        <v>0.90919240788984002</v>
      </c>
      <c r="M30" s="11">
        <f t="shared" si="6"/>
        <v>0.58725961538461535</v>
      </c>
    </row>
    <row r="31" spans="1:13" x14ac:dyDescent="0.2">
      <c r="A31" s="9">
        <v>44495</v>
      </c>
      <c r="B31" s="10">
        <v>0</v>
      </c>
      <c r="C31" s="10">
        <v>0</v>
      </c>
      <c r="D31" s="10">
        <v>0.2</v>
      </c>
      <c r="E31" s="10">
        <v>2673</v>
      </c>
      <c r="F31" s="10">
        <v>243</v>
      </c>
      <c r="G31" s="5">
        <f t="shared" si="0"/>
        <v>16</v>
      </c>
      <c r="H31" s="5">
        <f t="shared" si="1"/>
        <v>0.2</v>
      </c>
      <c r="I31" s="5">
        <f t="shared" si="2"/>
        <v>15.8</v>
      </c>
      <c r="J31" s="11">
        <f t="shared" si="3"/>
        <v>0.98750000000000004</v>
      </c>
      <c r="K31" s="11">
        <f t="shared" si="4"/>
        <v>0.65068159688412852</v>
      </c>
      <c r="L31" s="11">
        <f t="shared" si="5"/>
        <v>0.90909090909090906</v>
      </c>
      <c r="M31" s="11">
        <f t="shared" si="6"/>
        <v>0.58413461538461531</v>
      </c>
    </row>
    <row r="32" spans="1:13" x14ac:dyDescent="0.2">
      <c r="A32" s="9">
        <v>44496</v>
      </c>
      <c r="B32" s="10">
        <v>0</v>
      </c>
      <c r="C32" s="10">
        <v>0</v>
      </c>
      <c r="D32" s="10">
        <v>0.4</v>
      </c>
      <c r="E32" s="10">
        <v>2641</v>
      </c>
      <c r="F32" s="10">
        <v>240</v>
      </c>
      <c r="G32" s="5">
        <f t="shared" si="0"/>
        <v>16</v>
      </c>
      <c r="H32" s="5">
        <f t="shared" si="1"/>
        <v>0.4</v>
      </c>
      <c r="I32" s="5">
        <f t="shared" si="2"/>
        <v>15.6</v>
      </c>
      <c r="J32" s="11">
        <f t="shared" si="3"/>
        <v>0.97499999999999998</v>
      </c>
      <c r="K32" s="11">
        <f t="shared" si="4"/>
        <v>0.65113412228796841</v>
      </c>
      <c r="L32" s="11">
        <f t="shared" si="5"/>
        <v>0.90912533131389628</v>
      </c>
      <c r="M32" s="11">
        <f t="shared" si="6"/>
        <v>0.57716346153846143</v>
      </c>
    </row>
    <row r="33" spans="1:13" x14ac:dyDescent="0.2">
      <c r="A33" s="9">
        <v>44497</v>
      </c>
      <c r="B33" s="10">
        <v>0</v>
      </c>
      <c r="C33" s="10">
        <v>0</v>
      </c>
      <c r="D33" s="10">
        <v>0.3</v>
      </c>
      <c r="E33" s="10">
        <v>2638</v>
      </c>
      <c r="F33" s="10">
        <v>240</v>
      </c>
      <c r="G33" s="5">
        <f t="shared" si="0"/>
        <v>16</v>
      </c>
      <c r="H33" s="5">
        <f t="shared" si="1"/>
        <v>0.3</v>
      </c>
      <c r="I33" s="5">
        <f t="shared" si="2"/>
        <v>15.7</v>
      </c>
      <c r="J33" s="11">
        <f t="shared" si="3"/>
        <v>0.98124999999999996</v>
      </c>
      <c r="K33" s="11">
        <f t="shared" si="4"/>
        <v>0.64625183733463987</v>
      </c>
      <c r="L33" s="11">
        <f t="shared" si="5"/>
        <v>0.90902198635329801</v>
      </c>
      <c r="M33" s="11">
        <f t="shared" si="6"/>
        <v>0.57644230769230764</v>
      </c>
    </row>
    <row r="34" spans="1:13" x14ac:dyDescent="0.2">
      <c r="A34" s="9">
        <v>44498</v>
      </c>
      <c r="B34" s="10">
        <v>0</v>
      </c>
      <c r="C34" s="10">
        <v>3</v>
      </c>
      <c r="D34" s="10">
        <v>0.3</v>
      </c>
      <c r="E34" s="10">
        <v>2625</v>
      </c>
      <c r="F34" s="10">
        <v>239</v>
      </c>
      <c r="G34" s="5">
        <f t="shared" si="0"/>
        <v>16</v>
      </c>
      <c r="H34" s="5">
        <f t="shared" si="1"/>
        <v>3.3</v>
      </c>
      <c r="I34" s="5">
        <f t="shared" si="2"/>
        <v>12.7</v>
      </c>
      <c r="J34" s="11">
        <f t="shared" si="3"/>
        <v>0.79374999999999996</v>
      </c>
      <c r="K34" s="11">
        <f t="shared" si="4"/>
        <v>0.7949727437916414</v>
      </c>
      <c r="L34" s="11">
        <f t="shared" si="5"/>
        <v>0.90895238095238096</v>
      </c>
      <c r="M34" s="11">
        <f t="shared" si="6"/>
        <v>0.57355769230769227</v>
      </c>
    </row>
    <row r="35" spans="1:13" x14ac:dyDescent="0.2">
      <c r="A35" s="9">
        <v>44499</v>
      </c>
      <c r="B35" s="10">
        <v>3</v>
      </c>
      <c r="C35" s="10">
        <v>0</v>
      </c>
      <c r="D35" s="10">
        <v>0.3</v>
      </c>
      <c r="E35" s="10">
        <v>2613</v>
      </c>
      <c r="F35" s="10">
        <v>238</v>
      </c>
      <c r="G35" s="5">
        <f t="shared" si="0"/>
        <v>13</v>
      </c>
      <c r="H35" s="5">
        <f t="shared" si="1"/>
        <v>0.3</v>
      </c>
      <c r="I35" s="5">
        <f t="shared" si="2"/>
        <v>12.7</v>
      </c>
      <c r="J35" s="11">
        <f t="shared" si="3"/>
        <v>0.97692307692307689</v>
      </c>
      <c r="K35" s="11">
        <f t="shared" si="4"/>
        <v>0.79133858267716539</v>
      </c>
      <c r="L35" s="11">
        <f t="shared" si="5"/>
        <v>0.90891695369307313</v>
      </c>
      <c r="M35" s="11">
        <f t="shared" si="6"/>
        <v>0.70266272189349122</v>
      </c>
    </row>
    <row r="36" spans="1:13" x14ac:dyDescent="0.2">
      <c r="A36" s="9">
        <v>44500</v>
      </c>
      <c r="B36" s="10">
        <v>0</v>
      </c>
      <c r="C36" s="10">
        <v>2</v>
      </c>
      <c r="D36" s="10">
        <v>0.3</v>
      </c>
      <c r="E36" s="10">
        <v>2639</v>
      </c>
      <c r="F36" s="10">
        <v>240</v>
      </c>
      <c r="G36" s="5">
        <f t="shared" si="0"/>
        <v>16</v>
      </c>
      <c r="H36" s="5">
        <f t="shared" si="1"/>
        <v>2.2999999999999998</v>
      </c>
      <c r="I36" s="5">
        <f t="shared" si="2"/>
        <v>13.7</v>
      </c>
      <c r="J36" s="11">
        <f t="shared" si="3"/>
        <v>0.85624999999999996</v>
      </c>
      <c r="K36" s="11">
        <f t="shared" si="4"/>
        <v>0.74087591240875916</v>
      </c>
      <c r="L36" s="11">
        <f t="shared" si="5"/>
        <v>0.90905646078059876</v>
      </c>
      <c r="M36" s="11">
        <f t="shared" si="6"/>
        <v>0.57668269230769231</v>
      </c>
    </row>
    <row r="37" spans="1:13" x14ac:dyDescent="0.2">
      <c r="A37" s="9">
        <v>44501</v>
      </c>
      <c r="B37" s="10">
        <v>0</v>
      </c>
      <c r="C37" s="10">
        <v>0</v>
      </c>
      <c r="D37" s="10">
        <v>0.4</v>
      </c>
      <c r="E37" s="10">
        <v>2601</v>
      </c>
      <c r="F37" s="10">
        <v>236</v>
      </c>
      <c r="G37" s="5">
        <f t="shared" si="0"/>
        <v>16</v>
      </c>
      <c r="H37" s="5">
        <f t="shared" si="1"/>
        <v>0.4</v>
      </c>
      <c r="I37" s="5">
        <f t="shared" si="2"/>
        <v>15.6</v>
      </c>
      <c r="J37" s="11">
        <f t="shared" si="3"/>
        <v>0.97499999999999998</v>
      </c>
      <c r="K37" s="11">
        <f t="shared" si="4"/>
        <v>0.64127218934911245</v>
      </c>
      <c r="L37" s="11">
        <f t="shared" si="5"/>
        <v>0.90926566705113421</v>
      </c>
      <c r="M37" s="11">
        <f t="shared" si="6"/>
        <v>0.56850961538461542</v>
      </c>
    </row>
    <row r="38" spans="1:13" x14ac:dyDescent="0.2">
      <c r="A38" s="9">
        <v>44502</v>
      </c>
      <c r="B38" s="10">
        <v>0</v>
      </c>
      <c r="C38" s="10">
        <v>0</v>
      </c>
      <c r="D38" s="10">
        <v>0.3</v>
      </c>
      <c r="E38" s="10">
        <v>2609</v>
      </c>
      <c r="F38" s="10">
        <v>237</v>
      </c>
      <c r="G38" s="5">
        <f t="shared" ref="G38:G69" si="7">$B$3-B38</f>
        <v>16</v>
      </c>
      <c r="H38" s="5">
        <f t="shared" ref="H38:H69" si="8">C38+D38</f>
        <v>0.3</v>
      </c>
      <c r="I38" s="5">
        <f t="shared" si="2"/>
        <v>15.7</v>
      </c>
      <c r="J38" s="11">
        <f t="shared" si="3"/>
        <v>0.98124999999999996</v>
      </c>
      <c r="K38" s="11">
        <f t="shared" si="4"/>
        <v>0.6391474767270946</v>
      </c>
      <c r="L38" s="11">
        <f t="shared" si="5"/>
        <v>0.90916059793024151</v>
      </c>
      <c r="M38" s="11">
        <f t="shared" si="6"/>
        <v>0.57019230769230778</v>
      </c>
    </row>
    <row r="39" spans="1:13" x14ac:dyDescent="0.2">
      <c r="A39" s="9">
        <v>44503</v>
      </c>
      <c r="B39" s="10">
        <v>0</v>
      </c>
      <c r="C39" s="10">
        <v>0</v>
      </c>
      <c r="D39" s="10">
        <v>0.3</v>
      </c>
      <c r="E39" s="10">
        <v>2600</v>
      </c>
      <c r="F39" s="10">
        <v>236</v>
      </c>
      <c r="G39" s="5">
        <f t="shared" si="7"/>
        <v>16</v>
      </c>
      <c r="H39" s="5">
        <f t="shared" si="8"/>
        <v>0.3</v>
      </c>
      <c r="I39" s="5">
        <f t="shared" si="2"/>
        <v>15.7</v>
      </c>
      <c r="J39" s="11">
        <f t="shared" si="3"/>
        <v>0.98124999999999996</v>
      </c>
      <c r="K39" s="11">
        <f t="shared" si="4"/>
        <v>0.63694267515923564</v>
      </c>
      <c r="L39" s="11">
        <f t="shared" si="5"/>
        <v>0.90923076923076918</v>
      </c>
      <c r="M39" s="11">
        <f t="shared" si="6"/>
        <v>0.56826923076923064</v>
      </c>
    </row>
    <row r="40" spans="1:13" x14ac:dyDescent="0.2">
      <c r="A40" s="9">
        <v>44504</v>
      </c>
      <c r="B40" s="10">
        <v>0</v>
      </c>
      <c r="C40" s="10">
        <v>2</v>
      </c>
      <c r="D40" s="10">
        <v>0.3</v>
      </c>
      <c r="E40" s="10">
        <v>2665</v>
      </c>
      <c r="F40" s="10">
        <v>242</v>
      </c>
      <c r="G40" s="5">
        <f t="shared" si="7"/>
        <v>16</v>
      </c>
      <c r="H40" s="5">
        <f t="shared" si="8"/>
        <v>2.2999999999999998</v>
      </c>
      <c r="I40" s="5">
        <f t="shared" si="2"/>
        <v>13.7</v>
      </c>
      <c r="J40" s="11">
        <f t="shared" si="3"/>
        <v>0.85624999999999996</v>
      </c>
      <c r="K40" s="11">
        <f t="shared" si="4"/>
        <v>0.74817518248175185</v>
      </c>
      <c r="L40" s="11">
        <f t="shared" si="5"/>
        <v>0.9091932457786116</v>
      </c>
      <c r="M40" s="11">
        <f t="shared" si="6"/>
        <v>0.58245192307692306</v>
      </c>
    </row>
    <row r="41" spans="1:13" x14ac:dyDescent="0.2">
      <c r="A41" s="9">
        <v>44505</v>
      </c>
      <c r="B41" s="10">
        <v>1</v>
      </c>
      <c r="C41" s="10">
        <v>0</v>
      </c>
      <c r="D41" s="10">
        <v>0.3</v>
      </c>
      <c r="E41" s="10">
        <v>2611</v>
      </c>
      <c r="F41" s="10">
        <v>237</v>
      </c>
      <c r="G41" s="5">
        <f t="shared" si="7"/>
        <v>15</v>
      </c>
      <c r="H41" s="5">
        <f t="shared" si="8"/>
        <v>0.3</v>
      </c>
      <c r="I41" s="5">
        <f t="shared" si="2"/>
        <v>14.7</v>
      </c>
      <c r="J41" s="11">
        <f t="shared" si="3"/>
        <v>0.98</v>
      </c>
      <c r="K41" s="11">
        <f t="shared" si="4"/>
        <v>0.68315018315018317</v>
      </c>
      <c r="L41" s="11">
        <f t="shared" si="5"/>
        <v>0.90923018000765987</v>
      </c>
      <c r="M41" s="11">
        <f t="shared" si="6"/>
        <v>0.60871794871794871</v>
      </c>
    </row>
    <row r="42" spans="1:13" x14ac:dyDescent="0.2">
      <c r="A42" s="9">
        <v>44506</v>
      </c>
      <c r="B42" s="10">
        <v>0</v>
      </c>
      <c r="C42" s="10">
        <v>0</v>
      </c>
      <c r="D42" s="10">
        <v>0.3</v>
      </c>
      <c r="E42" s="10">
        <v>2702</v>
      </c>
      <c r="F42" s="10">
        <v>246</v>
      </c>
      <c r="G42" s="5">
        <f t="shared" si="7"/>
        <v>16</v>
      </c>
      <c r="H42" s="5">
        <f t="shared" si="8"/>
        <v>0.3</v>
      </c>
      <c r="I42" s="5">
        <f t="shared" si="2"/>
        <v>15.7</v>
      </c>
      <c r="J42" s="11">
        <f t="shared" si="3"/>
        <v>0.98124999999999996</v>
      </c>
      <c r="K42" s="11">
        <f t="shared" si="4"/>
        <v>0.66193042626163645</v>
      </c>
      <c r="L42" s="11">
        <f t="shared" si="5"/>
        <v>0.90895632864544784</v>
      </c>
      <c r="M42" s="11">
        <f t="shared" si="6"/>
        <v>0.5903846153846154</v>
      </c>
    </row>
    <row r="43" spans="1:13" x14ac:dyDescent="0.2">
      <c r="A43" s="9">
        <v>44507</v>
      </c>
      <c r="B43" s="10">
        <v>0</v>
      </c>
      <c r="C43" s="10">
        <v>2</v>
      </c>
      <c r="D43" s="10">
        <v>0.3</v>
      </c>
      <c r="E43" s="10">
        <v>2630</v>
      </c>
      <c r="F43" s="10">
        <v>239</v>
      </c>
      <c r="G43" s="5">
        <f t="shared" si="7"/>
        <v>16</v>
      </c>
      <c r="H43" s="5">
        <f t="shared" si="8"/>
        <v>2.2999999999999998</v>
      </c>
      <c r="I43" s="5">
        <f t="shared" si="2"/>
        <v>13.7</v>
      </c>
      <c r="J43" s="11">
        <f t="shared" si="3"/>
        <v>0.85624999999999996</v>
      </c>
      <c r="K43" s="11">
        <f t="shared" si="4"/>
        <v>0.73834924199887708</v>
      </c>
      <c r="L43" s="11">
        <f t="shared" si="5"/>
        <v>0.90912547528517107</v>
      </c>
      <c r="M43" s="11">
        <f t="shared" si="6"/>
        <v>0.57475961538461529</v>
      </c>
    </row>
    <row r="44" spans="1:13" x14ac:dyDescent="0.2">
      <c r="A44" s="9">
        <v>44508</v>
      </c>
      <c r="B44" s="10">
        <v>0</v>
      </c>
      <c r="C44" s="10">
        <v>0</v>
      </c>
      <c r="D44" s="10">
        <v>0.4</v>
      </c>
      <c r="E44" s="10">
        <v>2715</v>
      </c>
      <c r="F44" s="10">
        <v>247</v>
      </c>
      <c r="G44" s="5">
        <f t="shared" si="7"/>
        <v>16</v>
      </c>
      <c r="H44" s="5">
        <f t="shared" si="8"/>
        <v>0.4</v>
      </c>
      <c r="I44" s="5">
        <f t="shared" si="2"/>
        <v>15.6</v>
      </c>
      <c r="J44" s="11">
        <f t="shared" si="3"/>
        <v>0.97499999999999998</v>
      </c>
      <c r="K44" s="11">
        <f t="shared" si="4"/>
        <v>0.66937869822485208</v>
      </c>
      <c r="L44" s="11">
        <f t="shared" si="5"/>
        <v>0.90902394106814</v>
      </c>
      <c r="M44" s="11">
        <f t="shared" si="6"/>
        <v>0.59326923076923077</v>
      </c>
    </row>
    <row r="45" spans="1:13" x14ac:dyDescent="0.2">
      <c r="A45" s="9">
        <v>44509</v>
      </c>
      <c r="B45" s="10">
        <v>0</v>
      </c>
      <c r="C45" s="10">
        <v>0</v>
      </c>
      <c r="D45" s="10">
        <v>0.3</v>
      </c>
      <c r="E45" s="10">
        <v>2622</v>
      </c>
      <c r="F45" s="10">
        <v>238</v>
      </c>
      <c r="G45" s="5">
        <f t="shared" si="7"/>
        <v>16</v>
      </c>
      <c r="H45" s="5">
        <f t="shared" si="8"/>
        <v>0.3</v>
      </c>
      <c r="I45" s="5">
        <f t="shared" si="2"/>
        <v>15.7</v>
      </c>
      <c r="J45" s="11">
        <f t="shared" si="3"/>
        <v>0.98124999999999996</v>
      </c>
      <c r="K45" s="11">
        <f t="shared" si="4"/>
        <v>0.64233219010289078</v>
      </c>
      <c r="L45" s="11">
        <f t="shared" si="5"/>
        <v>0.90922959572845152</v>
      </c>
      <c r="M45" s="11">
        <f t="shared" si="6"/>
        <v>0.57307692307692304</v>
      </c>
    </row>
    <row r="46" spans="1:13" x14ac:dyDescent="0.2">
      <c r="A46" s="9">
        <v>44510</v>
      </c>
      <c r="B46" s="10">
        <v>0</v>
      </c>
      <c r="C46" s="10">
        <v>0</v>
      </c>
      <c r="D46" s="10">
        <v>0.3</v>
      </c>
      <c r="E46" s="10">
        <v>2652</v>
      </c>
      <c r="F46" s="10">
        <v>241</v>
      </c>
      <c r="G46" s="5">
        <f t="shared" si="7"/>
        <v>16</v>
      </c>
      <c r="H46" s="5">
        <f t="shared" si="8"/>
        <v>0.3</v>
      </c>
      <c r="I46" s="5">
        <f t="shared" si="2"/>
        <v>15.7</v>
      </c>
      <c r="J46" s="11">
        <f t="shared" si="3"/>
        <v>0.98124999999999996</v>
      </c>
      <c r="K46" s="11">
        <f t="shared" si="4"/>
        <v>0.64968152866242035</v>
      </c>
      <c r="L46" s="11">
        <f t="shared" si="5"/>
        <v>0.90912518853695323</v>
      </c>
      <c r="M46" s="11">
        <f t="shared" si="6"/>
        <v>0.57956730769230769</v>
      </c>
    </row>
    <row r="47" spans="1:13" x14ac:dyDescent="0.2">
      <c r="A47" s="9">
        <v>44511</v>
      </c>
      <c r="B47" s="10">
        <v>1</v>
      </c>
      <c r="C47" s="10">
        <v>1</v>
      </c>
      <c r="D47" s="10">
        <v>0.3</v>
      </c>
      <c r="E47" s="10">
        <v>2548</v>
      </c>
      <c r="F47" s="10">
        <v>232</v>
      </c>
      <c r="G47" s="5">
        <f t="shared" si="7"/>
        <v>15</v>
      </c>
      <c r="H47" s="5">
        <f t="shared" si="8"/>
        <v>1.3</v>
      </c>
      <c r="I47" s="5">
        <f t="shared" si="2"/>
        <v>13.7</v>
      </c>
      <c r="J47" s="11">
        <f t="shared" si="3"/>
        <v>0.91333333333333333</v>
      </c>
      <c r="K47" s="11">
        <f t="shared" si="4"/>
        <v>0.71532846715328469</v>
      </c>
      <c r="L47" s="11">
        <f t="shared" si="5"/>
        <v>0.90894819466248034</v>
      </c>
      <c r="M47" s="11">
        <f t="shared" si="6"/>
        <v>0.5938461538461538</v>
      </c>
    </row>
    <row r="48" spans="1:13" x14ac:dyDescent="0.2">
      <c r="A48" s="9">
        <v>44512</v>
      </c>
      <c r="B48" s="10">
        <v>0</v>
      </c>
      <c r="C48" s="10">
        <v>0</v>
      </c>
      <c r="D48" s="10">
        <v>0.3</v>
      </c>
      <c r="E48" s="10">
        <v>2623</v>
      </c>
      <c r="F48" s="10">
        <v>238</v>
      </c>
      <c r="G48" s="5">
        <f t="shared" si="7"/>
        <v>16</v>
      </c>
      <c r="H48" s="5">
        <f t="shared" si="8"/>
        <v>0.3</v>
      </c>
      <c r="I48" s="5">
        <f t="shared" si="2"/>
        <v>15.7</v>
      </c>
      <c r="J48" s="11">
        <f t="shared" si="3"/>
        <v>0.98124999999999996</v>
      </c>
      <c r="K48" s="11">
        <f t="shared" si="4"/>
        <v>0.64257716805487508</v>
      </c>
      <c r="L48" s="11">
        <f t="shared" si="5"/>
        <v>0.90926420129622565</v>
      </c>
      <c r="M48" s="11">
        <f t="shared" si="6"/>
        <v>0.57331730769230771</v>
      </c>
    </row>
    <row r="49" spans="1:13" x14ac:dyDescent="0.2">
      <c r="A49" s="9">
        <v>44513</v>
      </c>
      <c r="B49" s="10">
        <v>0</v>
      </c>
      <c r="C49" s="10">
        <v>0</v>
      </c>
      <c r="D49" s="10">
        <v>0.3</v>
      </c>
      <c r="E49" s="10">
        <v>2671</v>
      </c>
      <c r="F49" s="10">
        <v>243</v>
      </c>
      <c r="G49" s="5">
        <f t="shared" si="7"/>
        <v>16</v>
      </c>
      <c r="H49" s="5">
        <f t="shared" si="8"/>
        <v>0.3</v>
      </c>
      <c r="I49" s="5">
        <f t="shared" si="2"/>
        <v>15.7</v>
      </c>
      <c r="J49" s="11">
        <f t="shared" si="3"/>
        <v>0.98124999999999996</v>
      </c>
      <c r="K49" s="11">
        <f t="shared" si="4"/>
        <v>0.65433610975012246</v>
      </c>
      <c r="L49" s="11">
        <f t="shared" si="5"/>
        <v>0.9090228378884313</v>
      </c>
      <c r="M49" s="11">
        <f t="shared" si="6"/>
        <v>0.58365384615384619</v>
      </c>
    </row>
    <row r="50" spans="1:13" x14ac:dyDescent="0.2">
      <c r="A50" s="9">
        <v>44514</v>
      </c>
      <c r="B50" s="10">
        <v>0</v>
      </c>
      <c r="C50" s="10">
        <v>0</v>
      </c>
      <c r="D50" s="10">
        <v>0.4</v>
      </c>
      <c r="E50" s="10">
        <v>2670</v>
      </c>
      <c r="F50" s="10">
        <v>243</v>
      </c>
      <c r="G50" s="5">
        <f t="shared" si="7"/>
        <v>16</v>
      </c>
      <c r="H50" s="5">
        <f t="shared" si="8"/>
        <v>0.4</v>
      </c>
      <c r="I50" s="5">
        <f t="shared" si="2"/>
        <v>15.6</v>
      </c>
      <c r="J50" s="11">
        <f t="shared" si="3"/>
        <v>0.97499999999999998</v>
      </c>
      <c r="K50" s="11">
        <f t="shared" si="4"/>
        <v>0.65828402366863903</v>
      </c>
      <c r="L50" s="11">
        <f t="shared" si="5"/>
        <v>0.90898876404494378</v>
      </c>
      <c r="M50" s="11">
        <f t="shared" si="6"/>
        <v>0.58341346153846141</v>
      </c>
    </row>
    <row r="51" spans="1:13" x14ac:dyDescent="0.2">
      <c r="A51" s="9">
        <v>44515</v>
      </c>
      <c r="B51" s="10">
        <v>0</v>
      </c>
      <c r="C51" s="10">
        <v>1</v>
      </c>
      <c r="D51" s="10">
        <v>0.3</v>
      </c>
      <c r="E51" s="10">
        <v>2618</v>
      </c>
      <c r="F51" s="10">
        <v>238</v>
      </c>
      <c r="G51" s="5">
        <f t="shared" si="7"/>
        <v>16</v>
      </c>
      <c r="H51" s="5">
        <f t="shared" si="8"/>
        <v>1.3</v>
      </c>
      <c r="I51" s="5">
        <f t="shared" si="2"/>
        <v>14.7</v>
      </c>
      <c r="J51" s="11">
        <f t="shared" si="3"/>
        <v>0.91874999999999996</v>
      </c>
      <c r="K51" s="11">
        <f t="shared" si="4"/>
        <v>0.68498168498168499</v>
      </c>
      <c r="L51" s="11">
        <f t="shared" si="5"/>
        <v>0.90909090909090906</v>
      </c>
      <c r="M51" s="11">
        <f t="shared" si="6"/>
        <v>0.57211538461538458</v>
      </c>
    </row>
    <row r="52" spans="1:13" x14ac:dyDescent="0.2">
      <c r="A52" s="9">
        <v>44516</v>
      </c>
      <c r="B52" s="10">
        <v>0</v>
      </c>
      <c r="C52" s="10">
        <v>1</v>
      </c>
      <c r="D52" s="10">
        <v>0.3</v>
      </c>
      <c r="E52" s="10">
        <v>2666</v>
      </c>
      <c r="F52" s="10">
        <v>242</v>
      </c>
      <c r="G52" s="5">
        <f t="shared" si="7"/>
        <v>16</v>
      </c>
      <c r="H52" s="5">
        <f t="shared" si="8"/>
        <v>1.3</v>
      </c>
      <c r="I52" s="5">
        <f t="shared" si="2"/>
        <v>14.7</v>
      </c>
      <c r="J52" s="11">
        <f t="shared" si="3"/>
        <v>0.91874999999999996</v>
      </c>
      <c r="K52" s="11">
        <f t="shared" si="4"/>
        <v>0.69754055468341181</v>
      </c>
      <c r="L52" s="11">
        <f t="shared" si="5"/>
        <v>0.90922730682670672</v>
      </c>
      <c r="M52" s="11">
        <f t="shared" si="6"/>
        <v>0.58269230769230762</v>
      </c>
    </row>
    <row r="53" spans="1:13" x14ac:dyDescent="0.2">
      <c r="A53" s="9">
        <v>44517</v>
      </c>
      <c r="B53" s="10">
        <v>1</v>
      </c>
      <c r="C53" s="10">
        <v>0</v>
      </c>
      <c r="D53" s="10">
        <v>0.3</v>
      </c>
      <c r="E53" s="10">
        <v>2595</v>
      </c>
      <c r="F53" s="10">
        <v>236</v>
      </c>
      <c r="G53" s="5">
        <f t="shared" si="7"/>
        <v>15</v>
      </c>
      <c r="H53" s="5">
        <f t="shared" si="8"/>
        <v>0.3</v>
      </c>
      <c r="I53" s="5">
        <f t="shared" si="2"/>
        <v>14.7</v>
      </c>
      <c r="J53" s="11">
        <f t="shared" si="3"/>
        <v>0.98</v>
      </c>
      <c r="K53" s="11">
        <f t="shared" si="4"/>
        <v>0.67896389324960749</v>
      </c>
      <c r="L53" s="11">
        <f t="shared" si="5"/>
        <v>0.90905587668593446</v>
      </c>
      <c r="M53" s="11">
        <f t="shared" si="6"/>
        <v>0.60487179487179488</v>
      </c>
    </row>
    <row r="54" spans="1:13" x14ac:dyDescent="0.2">
      <c r="A54" s="9">
        <v>44518</v>
      </c>
      <c r="B54" s="10">
        <v>0</v>
      </c>
      <c r="C54" s="10">
        <v>0</v>
      </c>
      <c r="D54" s="10">
        <v>0.3</v>
      </c>
      <c r="E54" s="10">
        <v>2678</v>
      </c>
      <c r="F54" s="10">
        <v>243</v>
      </c>
      <c r="G54" s="5">
        <f t="shared" si="7"/>
        <v>16</v>
      </c>
      <c r="H54" s="5">
        <f t="shared" si="8"/>
        <v>0.3</v>
      </c>
      <c r="I54" s="5">
        <f t="shared" si="2"/>
        <v>15.7</v>
      </c>
      <c r="J54" s="11">
        <f t="shared" si="3"/>
        <v>0.98124999999999996</v>
      </c>
      <c r="K54" s="11">
        <f t="shared" si="4"/>
        <v>0.6560509554140127</v>
      </c>
      <c r="L54" s="11">
        <f t="shared" si="5"/>
        <v>0.90926064227035097</v>
      </c>
      <c r="M54" s="11">
        <f t="shared" si="6"/>
        <v>0.58533653846153832</v>
      </c>
    </row>
    <row r="55" spans="1:13" x14ac:dyDescent="0.2">
      <c r="A55" s="9">
        <v>44519</v>
      </c>
      <c r="B55" s="10">
        <v>0</v>
      </c>
      <c r="C55" s="10">
        <v>0</v>
      </c>
      <c r="D55" s="10">
        <v>0.2</v>
      </c>
      <c r="E55" s="10">
        <v>2620</v>
      </c>
      <c r="F55" s="10">
        <v>238</v>
      </c>
      <c r="G55" s="5">
        <f t="shared" si="7"/>
        <v>16</v>
      </c>
      <c r="H55" s="5">
        <f t="shared" si="8"/>
        <v>0.2</v>
      </c>
      <c r="I55" s="5">
        <f t="shared" si="2"/>
        <v>15.8</v>
      </c>
      <c r="J55" s="11">
        <f t="shared" si="3"/>
        <v>0.98750000000000004</v>
      </c>
      <c r="K55" s="11">
        <f t="shared" si="4"/>
        <v>0.63777994157740991</v>
      </c>
      <c r="L55" s="11">
        <f t="shared" si="5"/>
        <v>0.90916030534351144</v>
      </c>
      <c r="M55" s="11">
        <f t="shared" si="6"/>
        <v>0.57259615384615381</v>
      </c>
    </row>
    <row r="56" spans="1:13" x14ac:dyDescent="0.2">
      <c r="A56" s="9">
        <v>44520</v>
      </c>
      <c r="B56" s="10">
        <v>0</v>
      </c>
      <c r="C56" s="10">
        <v>0</v>
      </c>
      <c r="D56" s="10">
        <v>0.4</v>
      </c>
      <c r="E56" s="10">
        <v>2592</v>
      </c>
      <c r="F56" s="10">
        <v>236</v>
      </c>
      <c r="G56" s="5">
        <f t="shared" si="7"/>
        <v>16</v>
      </c>
      <c r="H56" s="5">
        <f t="shared" si="8"/>
        <v>0.4</v>
      </c>
      <c r="I56" s="5">
        <f t="shared" si="2"/>
        <v>15.6</v>
      </c>
      <c r="J56" s="11">
        <f t="shared" si="3"/>
        <v>0.97499999999999998</v>
      </c>
      <c r="K56" s="11">
        <f t="shared" si="4"/>
        <v>0.63905325443786987</v>
      </c>
      <c r="L56" s="11">
        <f t="shared" si="5"/>
        <v>0.90895061728395066</v>
      </c>
      <c r="M56" s="11">
        <f t="shared" si="6"/>
        <v>0.56634615384615383</v>
      </c>
    </row>
    <row r="57" spans="1:13" x14ac:dyDescent="0.2">
      <c r="A57" s="9">
        <v>44521</v>
      </c>
      <c r="B57" s="10">
        <v>0</v>
      </c>
      <c r="C57" s="10">
        <v>0</v>
      </c>
      <c r="D57" s="10">
        <v>0.3</v>
      </c>
      <c r="E57" s="10">
        <v>2676</v>
      </c>
      <c r="F57" s="10">
        <v>243</v>
      </c>
      <c r="G57" s="5">
        <f t="shared" si="7"/>
        <v>16</v>
      </c>
      <c r="H57" s="5">
        <f t="shared" si="8"/>
        <v>0.3</v>
      </c>
      <c r="I57" s="5">
        <f t="shared" si="2"/>
        <v>15.7</v>
      </c>
      <c r="J57" s="11">
        <f t="shared" si="3"/>
        <v>0.98124999999999996</v>
      </c>
      <c r="K57" s="11">
        <f t="shared" si="4"/>
        <v>0.6555609995100441</v>
      </c>
      <c r="L57" s="11">
        <f t="shared" si="5"/>
        <v>0.90919282511210764</v>
      </c>
      <c r="M57" s="11">
        <f t="shared" si="6"/>
        <v>0.58485576923076921</v>
      </c>
    </row>
    <row r="58" spans="1:13" x14ac:dyDescent="0.2">
      <c r="A58" s="9">
        <v>44522</v>
      </c>
      <c r="B58" s="10">
        <v>0</v>
      </c>
      <c r="C58" s="10">
        <v>1</v>
      </c>
      <c r="D58" s="10">
        <v>0.3</v>
      </c>
      <c r="E58" s="10">
        <v>2650</v>
      </c>
      <c r="F58" s="10">
        <v>241</v>
      </c>
      <c r="G58" s="5">
        <f t="shared" si="7"/>
        <v>16</v>
      </c>
      <c r="H58" s="5">
        <f t="shared" si="8"/>
        <v>1.3</v>
      </c>
      <c r="I58" s="5">
        <f t="shared" si="2"/>
        <v>14.7</v>
      </c>
      <c r="J58" s="11">
        <f t="shared" si="3"/>
        <v>0.91874999999999996</v>
      </c>
      <c r="K58" s="11">
        <f t="shared" si="4"/>
        <v>0.69335426478283624</v>
      </c>
      <c r="L58" s="11">
        <f t="shared" si="5"/>
        <v>0.90905660377358488</v>
      </c>
      <c r="M58" s="11">
        <f t="shared" si="6"/>
        <v>0.57908653846153846</v>
      </c>
    </row>
    <row r="59" spans="1:13" x14ac:dyDescent="0.2">
      <c r="A59" s="9">
        <v>44523</v>
      </c>
      <c r="B59" s="10">
        <v>2</v>
      </c>
      <c r="C59" s="10">
        <v>0</v>
      </c>
      <c r="D59" s="10">
        <v>0.3</v>
      </c>
      <c r="E59" s="10">
        <v>2586</v>
      </c>
      <c r="F59" s="10">
        <v>235</v>
      </c>
      <c r="G59" s="5">
        <f t="shared" si="7"/>
        <v>14</v>
      </c>
      <c r="H59" s="5">
        <f t="shared" si="8"/>
        <v>0.3</v>
      </c>
      <c r="I59" s="5">
        <f t="shared" si="2"/>
        <v>13.7</v>
      </c>
      <c r="J59" s="11">
        <f t="shared" si="3"/>
        <v>0.97857142857142854</v>
      </c>
      <c r="K59" s="11">
        <f t="shared" si="4"/>
        <v>0.72599663110612012</v>
      </c>
      <c r="L59" s="11">
        <f t="shared" si="5"/>
        <v>0.90912606341840685</v>
      </c>
      <c r="M59" s="11">
        <f t="shared" si="6"/>
        <v>0.6458791208791208</v>
      </c>
    </row>
    <row r="60" spans="1:13" x14ac:dyDescent="0.2">
      <c r="A60" s="9">
        <v>44524</v>
      </c>
      <c r="B60" s="10">
        <v>0</v>
      </c>
      <c r="C60" s="10">
        <v>0</v>
      </c>
      <c r="D60" s="10">
        <v>0.3</v>
      </c>
      <c r="E60" s="10">
        <v>2718</v>
      </c>
      <c r="F60" s="10">
        <v>247</v>
      </c>
      <c r="G60" s="5">
        <f t="shared" si="7"/>
        <v>16</v>
      </c>
      <c r="H60" s="5">
        <f t="shared" si="8"/>
        <v>0.3</v>
      </c>
      <c r="I60" s="5">
        <f t="shared" si="2"/>
        <v>15.7</v>
      </c>
      <c r="J60" s="11">
        <f t="shared" si="3"/>
        <v>0.98124999999999996</v>
      </c>
      <c r="K60" s="11">
        <f t="shared" si="4"/>
        <v>0.66585007349338554</v>
      </c>
      <c r="L60" s="11">
        <f t="shared" si="5"/>
        <v>0.90912435614422371</v>
      </c>
      <c r="M60" s="11">
        <f t="shared" si="6"/>
        <v>0.59399038461538456</v>
      </c>
    </row>
    <row r="61" spans="1:13" x14ac:dyDescent="0.2">
      <c r="A61" s="9">
        <v>44525</v>
      </c>
      <c r="B61" s="10">
        <v>0</v>
      </c>
      <c r="C61" s="10">
        <v>0</v>
      </c>
      <c r="D61" s="10">
        <v>0.3</v>
      </c>
      <c r="E61" s="10">
        <v>2621</v>
      </c>
      <c r="F61" s="10">
        <v>238</v>
      </c>
      <c r="G61" s="5">
        <f t="shared" si="7"/>
        <v>16</v>
      </c>
      <c r="H61" s="5">
        <f t="shared" si="8"/>
        <v>0.3</v>
      </c>
      <c r="I61" s="5">
        <f t="shared" si="2"/>
        <v>15.7</v>
      </c>
      <c r="J61" s="11">
        <f t="shared" si="3"/>
        <v>0.98124999999999996</v>
      </c>
      <c r="K61" s="11">
        <f t="shared" si="4"/>
        <v>0.64208721215090647</v>
      </c>
      <c r="L61" s="11">
        <f t="shared" si="5"/>
        <v>0.90919496375429221</v>
      </c>
      <c r="M61" s="11">
        <f t="shared" si="6"/>
        <v>0.57283653846153848</v>
      </c>
    </row>
    <row r="62" spans="1:13" x14ac:dyDescent="0.2">
      <c r="A62" s="9">
        <v>44526</v>
      </c>
      <c r="B62" s="10">
        <v>0</v>
      </c>
      <c r="C62" s="10">
        <v>0</v>
      </c>
      <c r="D62" s="10">
        <v>0.3</v>
      </c>
      <c r="E62" s="10">
        <v>2618</v>
      </c>
      <c r="F62" s="10">
        <v>238</v>
      </c>
      <c r="G62" s="5">
        <f t="shared" si="7"/>
        <v>16</v>
      </c>
      <c r="H62" s="5">
        <f t="shared" si="8"/>
        <v>0.3</v>
      </c>
      <c r="I62" s="5">
        <f t="shared" si="2"/>
        <v>15.7</v>
      </c>
      <c r="J62" s="11">
        <f t="shared" si="3"/>
        <v>0.98124999999999996</v>
      </c>
      <c r="K62" s="11">
        <f t="shared" si="4"/>
        <v>0.64135227829495345</v>
      </c>
      <c r="L62" s="11">
        <f t="shared" si="5"/>
        <v>0.90909090909090906</v>
      </c>
      <c r="M62" s="11">
        <f t="shared" si="6"/>
        <v>0.57211538461538458</v>
      </c>
    </row>
    <row r="63" spans="1:13" x14ac:dyDescent="0.2">
      <c r="A63" s="9">
        <v>44527</v>
      </c>
      <c r="B63" s="10">
        <v>0</v>
      </c>
      <c r="C63" s="10">
        <v>0</v>
      </c>
      <c r="D63" s="10">
        <v>0.3</v>
      </c>
      <c r="E63" s="10">
        <v>2612</v>
      </c>
      <c r="F63" s="10">
        <v>237</v>
      </c>
      <c r="G63" s="5">
        <f t="shared" si="7"/>
        <v>16</v>
      </c>
      <c r="H63" s="5">
        <f t="shared" si="8"/>
        <v>0.3</v>
      </c>
      <c r="I63" s="5">
        <f t="shared" si="2"/>
        <v>15.7</v>
      </c>
      <c r="J63" s="11">
        <f t="shared" si="3"/>
        <v>0.98124999999999996</v>
      </c>
      <c r="K63" s="11">
        <f t="shared" si="4"/>
        <v>0.63988241058304751</v>
      </c>
      <c r="L63" s="11">
        <f t="shared" si="5"/>
        <v>0.90926493108728945</v>
      </c>
      <c r="M63" s="11">
        <f t="shared" si="6"/>
        <v>0.57091346153846156</v>
      </c>
    </row>
    <row r="64" spans="1:13" x14ac:dyDescent="0.2">
      <c r="A64" s="9">
        <v>44528</v>
      </c>
      <c r="B64" s="10">
        <v>0</v>
      </c>
      <c r="C64" s="10">
        <v>1</v>
      </c>
      <c r="D64" s="10">
        <v>0.3</v>
      </c>
      <c r="E64" s="10">
        <v>2631</v>
      </c>
      <c r="F64" s="10">
        <v>239</v>
      </c>
      <c r="G64" s="5">
        <f t="shared" si="7"/>
        <v>16</v>
      </c>
      <c r="H64" s="5">
        <f t="shared" si="8"/>
        <v>1.3</v>
      </c>
      <c r="I64" s="5">
        <f t="shared" si="2"/>
        <v>14.7</v>
      </c>
      <c r="J64" s="11">
        <f t="shared" si="3"/>
        <v>0.91874999999999996</v>
      </c>
      <c r="K64" s="11">
        <f t="shared" si="4"/>
        <v>0.68838304552590268</v>
      </c>
      <c r="L64" s="11">
        <f t="shared" si="5"/>
        <v>0.90916001520334477</v>
      </c>
      <c r="M64" s="11">
        <f t="shared" si="6"/>
        <v>0.57500000000000007</v>
      </c>
    </row>
    <row r="65" spans="1:13" x14ac:dyDescent="0.2">
      <c r="A65" s="9">
        <v>44529</v>
      </c>
      <c r="B65" s="10">
        <v>1</v>
      </c>
      <c r="C65" s="10">
        <v>2</v>
      </c>
      <c r="D65" s="10">
        <v>0.2</v>
      </c>
      <c r="E65" s="10">
        <v>2613</v>
      </c>
      <c r="F65" s="10">
        <v>238</v>
      </c>
      <c r="G65" s="5">
        <f t="shared" si="7"/>
        <v>15</v>
      </c>
      <c r="H65" s="5">
        <f t="shared" si="8"/>
        <v>2.2000000000000002</v>
      </c>
      <c r="I65" s="5">
        <f t="shared" si="2"/>
        <v>12.8</v>
      </c>
      <c r="J65" s="11">
        <f t="shared" si="3"/>
        <v>0.85333333333333339</v>
      </c>
      <c r="K65" s="11">
        <f t="shared" si="4"/>
        <v>0.78515625</v>
      </c>
      <c r="L65" s="11">
        <f t="shared" si="5"/>
        <v>0.90891695369307313</v>
      </c>
      <c r="M65" s="11">
        <f t="shared" si="6"/>
        <v>0.60897435897435903</v>
      </c>
    </row>
    <row r="66" spans="1:13" x14ac:dyDescent="0.2">
      <c r="A66" s="9">
        <v>44530</v>
      </c>
      <c r="B66" s="10">
        <v>0</v>
      </c>
      <c r="C66" s="10">
        <v>0</v>
      </c>
      <c r="D66" s="10">
        <v>0.3</v>
      </c>
      <c r="E66" s="10">
        <v>2677</v>
      </c>
      <c r="F66" s="10">
        <v>243</v>
      </c>
      <c r="G66" s="5">
        <f t="shared" si="7"/>
        <v>16</v>
      </c>
      <c r="H66" s="5">
        <f t="shared" si="8"/>
        <v>0.3</v>
      </c>
      <c r="I66" s="5">
        <f t="shared" si="2"/>
        <v>15.7</v>
      </c>
      <c r="J66" s="11">
        <f t="shared" si="3"/>
        <v>0.98124999999999996</v>
      </c>
      <c r="K66" s="11">
        <f t="shared" si="4"/>
        <v>0.6558059774620284</v>
      </c>
      <c r="L66" s="11">
        <f t="shared" si="5"/>
        <v>0.90922674635786327</v>
      </c>
      <c r="M66" s="11">
        <f t="shared" si="6"/>
        <v>0.58509615384615388</v>
      </c>
    </row>
    <row r="67" spans="1:13" x14ac:dyDescent="0.2">
      <c r="A67" s="9">
        <v>44531</v>
      </c>
      <c r="B67" s="10">
        <v>0</v>
      </c>
      <c r="C67" s="10">
        <v>0</v>
      </c>
      <c r="D67" s="10">
        <v>0.3</v>
      </c>
      <c r="E67" s="10">
        <v>2682</v>
      </c>
      <c r="F67" s="10">
        <v>244</v>
      </c>
      <c r="G67" s="5">
        <f t="shared" si="7"/>
        <v>16</v>
      </c>
      <c r="H67" s="5">
        <f t="shared" si="8"/>
        <v>0.3</v>
      </c>
      <c r="I67" s="5">
        <f t="shared" si="2"/>
        <v>15.7</v>
      </c>
      <c r="J67" s="11">
        <f t="shared" si="3"/>
        <v>0.98124999999999996</v>
      </c>
      <c r="K67" s="11">
        <f t="shared" si="4"/>
        <v>0.65703086722195003</v>
      </c>
      <c r="L67" s="11">
        <f t="shared" si="5"/>
        <v>0.90902311707680838</v>
      </c>
      <c r="M67" s="11">
        <f t="shared" si="6"/>
        <v>0.58605769230769222</v>
      </c>
    </row>
    <row r="68" spans="1:13" x14ac:dyDescent="0.2">
      <c r="A68" s="9">
        <v>44532</v>
      </c>
      <c r="B68" s="10">
        <v>0</v>
      </c>
      <c r="C68" s="10">
        <v>0</v>
      </c>
      <c r="D68" s="10">
        <v>0.4</v>
      </c>
      <c r="E68" s="10">
        <v>2680</v>
      </c>
      <c r="F68" s="10">
        <v>244</v>
      </c>
      <c r="G68" s="5">
        <f t="shared" si="7"/>
        <v>16</v>
      </c>
      <c r="H68" s="5">
        <f t="shared" si="8"/>
        <v>0.4</v>
      </c>
      <c r="I68" s="5">
        <f t="shared" si="2"/>
        <v>15.6</v>
      </c>
      <c r="J68" s="11">
        <f t="shared" si="3"/>
        <v>0.97499999999999998</v>
      </c>
      <c r="K68" s="11">
        <f t="shared" si="4"/>
        <v>0.6607495069033531</v>
      </c>
      <c r="L68" s="11">
        <f t="shared" si="5"/>
        <v>0.90895522388059702</v>
      </c>
      <c r="M68" s="11">
        <f t="shared" si="6"/>
        <v>0.58557692307692311</v>
      </c>
    </row>
    <row r="69" spans="1:13" x14ac:dyDescent="0.2">
      <c r="A69" s="9">
        <v>44533</v>
      </c>
      <c r="B69" s="10">
        <v>0</v>
      </c>
      <c r="C69" s="10">
        <v>0</v>
      </c>
      <c r="D69" s="10">
        <v>0.3</v>
      </c>
      <c r="E69" s="10">
        <v>2694</v>
      </c>
      <c r="F69" s="10">
        <v>245</v>
      </c>
      <c r="G69" s="5">
        <f t="shared" si="7"/>
        <v>16</v>
      </c>
      <c r="H69" s="5">
        <f t="shared" si="8"/>
        <v>0.3</v>
      </c>
      <c r="I69" s="5">
        <f t="shared" si="2"/>
        <v>15.7</v>
      </c>
      <c r="J69" s="11">
        <f t="shared" si="3"/>
        <v>0.98124999999999996</v>
      </c>
      <c r="K69" s="11">
        <f t="shared" si="4"/>
        <v>0.65997060264576191</v>
      </c>
      <c r="L69" s="11">
        <f t="shared" si="5"/>
        <v>0.90905716406829995</v>
      </c>
      <c r="M69" s="11">
        <f t="shared" si="6"/>
        <v>0.58870192307692315</v>
      </c>
    </row>
    <row r="70" spans="1:13" x14ac:dyDescent="0.2">
      <c r="A70" s="9">
        <v>44534</v>
      </c>
      <c r="B70" s="10">
        <v>0</v>
      </c>
      <c r="C70" s="10">
        <v>2</v>
      </c>
      <c r="D70" s="10">
        <v>0.3</v>
      </c>
      <c r="E70" s="10">
        <v>2666</v>
      </c>
      <c r="F70" s="10">
        <v>242</v>
      </c>
      <c r="G70" s="5">
        <f t="shared" ref="G70:G95" si="9">$B$3-B70</f>
        <v>16</v>
      </c>
      <c r="H70" s="5">
        <f t="shared" ref="H70:H95" si="10">C70+D70</f>
        <v>2.2999999999999998</v>
      </c>
      <c r="I70" s="5">
        <f t="shared" si="2"/>
        <v>13.7</v>
      </c>
      <c r="J70" s="11">
        <f t="shared" si="3"/>
        <v>0.85624999999999996</v>
      </c>
      <c r="K70" s="11">
        <f t="shared" si="4"/>
        <v>0.74845592363840541</v>
      </c>
      <c r="L70" s="11">
        <f t="shared" si="5"/>
        <v>0.90922730682670672</v>
      </c>
      <c r="M70" s="11">
        <f t="shared" si="6"/>
        <v>0.58269230769230762</v>
      </c>
    </row>
    <row r="71" spans="1:13" x14ac:dyDescent="0.2">
      <c r="A71" s="9">
        <v>44535</v>
      </c>
      <c r="B71" s="10">
        <v>1</v>
      </c>
      <c r="C71" s="10">
        <v>0</v>
      </c>
      <c r="D71" s="10">
        <v>0.3</v>
      </c>
      <c r="E71" s="10">
        <v>2589</v>
      </c>
      <c r="F71" s="10">
        <v>235</v>
      </c>
      <c r="G71" s="5">
        <f t="shared" si="9"/>
        <v>15</v>
      </c>
      <c r="H71" s="5">
        <f t="shared" si="10"/>
        <v>0.3</v>
      </c>
      <c r="I71" s="5">
        <f t="shared" ref="I71:I95" si="11">G71-H71</f>
        <v>14.7</v>
      </c>
      <c r="J71" s="11">
        <f t="shared" ref="J71:J95" si="12">I71/G71</f>
        <v>0.98</v>
      </c>
      <c r="K71" s="11">
        <f t="shared" ref="K71:K95" si="13">E71/($B$2*I71)</f>
        <v>0.67739403453689173</v>
      </c>
      <c r="L71" s="11">
        <f t="shared" ref="L71:L95" si="14">(E71-F71)/E71</f>
        <v>0.90923136346079569</v>
      </c>
      <c r="M71" s="11">
        <f t="shared" ref="M71:M95" si="15">J71*K71*L71</f>
        <v>0.6035897435897436</v>
      </c>
    </row>
    <row r="72" spans="1:13" x14ac:dyDescent="0.2">
      <c r="A72" s="9">
        <v>44536</v>
      </c>
      <c r="B72" s="10">
        <v>0</v>
      </c>
      <c r="C72" s="10">
        <v>0</v>
      </c>
      <c r="D72" s="10">
        <v>0.3</v>
      </c>
      <c r="E72" s="10">
        <v>2645</v>
      </c>
      <c r="F72" s="10">
        <v>240</v>
      </c>
      <c r="G72" s="5">
        <f t="shared" si="9"/>
        <v>16</v>
      </c>
      <c r="H72" s="5">
        <f t="shared" si="10"/>
        <v>0.3</v>
      </c>
      <c r="I72" s="5">
        <f t="shared" si="11"/>
        <v>15.7</v>
      </c>
      <c r="J72" s="11">
        <f t="shared" si="12"/>
        <v>0.98124999999999996</v>
      </c>
      <c r="K72" s="11">
        <f t="shared" si="13"/>
        <v>0.64796668299853011</v>
      </c>
      <c r="L72" s="11">
        <f t="shared" si="14"/>
        <v>0.90926275992438566</v>
      </c>
      <c r="M72" s="11">
        <f t="shared" si="15"/>
        <v>0.57812499999999989</v>
      </c>
    </row>
    <row r="73" spans="1:13" x14ac:dyDescent="0.2">
      <c r="A73" s="9">
        <v>44537</v>
      </c>
      <c r="B73" s="10">
        <v>0</v>
      </c>
      <c r="C73" s="10">
        <v>0</v>
      </c>
      <c r="D73" s="10">
        <v>0.3</v>
      </c>
      <c r="E73" s="10">
        <v>2649</v>
      </c>
      <c r="F73" s="10">
        <v>241</v>
      </c>
      <c r="G73" s="5">
        <f t="shared" si="9"/>
        <v>16</v>
      </c>
      <c r="H73" s="5">
        <f t="shared" si="10"/>
        <v>0.3</v>
      </c>
      <c r="I73" s="5">
        <f t="shared" si="11"/>
        <v>15.7</v>
      </c>
      <c r="J73" s="11">
        <f t="shared" si="12"/>
        <v>0.98124999999999996</v>
      </c>
      <c r="K73" s="11">
        <f t="shared" si="13"/>
        <v>0.64894659480646744</v>
      </c>
      <c r="L73" s="11">
        <f t="shared" si="14"/>
        <v>0.90902227255568135</v>
      </c>
      <c r="M73" s="11">
        <f t="shared" si="15"/>
        <v>0.57884615384615379</v>
      </c>
    </row>
    <row r="74" spans="1:13" x14ac:dyDescent="0.2">
      <c r="A74" s="9">
        <v>44538</v>
      </c>
      <c r="B74" s="10">
        <v>0</v>
      </c>
      <c r="C74" s="10">
        <v>0</v>
      </c>
      <c r="D74" s="10">
        <v>0.2</v>
      </c>
      <c r="E74" s="10">
        <v>2712</v>
      </c>
      <c r="F74" s="10">
        <v>247</v>
      </c>
      <c r="G74" s="5">
        <f t="shared" si="9"/>
        <v>16</v>
      </c>
      <c r="H74" s="5">
        <f t="shared" si="10"/>
        <v>0.2</v>
      </c>
      <c r="I74" s="5">
        <f t="shared" si="11"/>
        <v>15.8</v>
      </c>
      <c r="J74" s="11">
        <f t="shared" si="12"/>
        <v>0.98750000000000004</v>
      </c>
      <c r="K74" s="11">
        <f t="shared" si="13"/>
        <v>0.66017526777020452</v>
      </c>
      <c r="L74" s="11">
        <f t="shared" si="14"/>
        <v>0.90892330383480824</v>
      </c>
      <c r="M74" s="11">
        <f t="shared" si="15"/>
        <v>0.59254807692307698</v>
      </c>
    </row>
    <row r="75" spans="1:13" x14ac:dyDescent="0.2">
      <c r="A75" s="9">
        <v>44539</v>
      </c>
      <c r="B75" s="10">
        <v>0</v>
      </c>
      <c r="C75" s="10">
        <v>2</v>
      </c>
      <c r="D75" s="10">
        <v>0.3</v>
      </c>
      <c r="E75" s="10">
        <v>2656</v>
      </c>
      <c r="F75" s="10">
        <v>241</v>
      </c>
      <c r="G75" s="5">
        <f t="shared" si="9"/>
        <v>16</v>
      </c>
      <c r="H75" s="5">
        <f t="shared" si="10"/>
        <v>2.2999999999999998</v>
      </c>
      <c r="I75" s="5">
        <f t="shared" si="11"/>
        <v>13.7</v>
      </c>
      <c r="J75" s="11">
        <f t="shared" si="12"/>
        <v>0.85624999999999996</v>
      </c>
      <c r="K75" s="11">
        <f t="shared" si="13"/>
        <v>0.74564851207186977</v>
      </c>
      <c r="L75" s="11">
        <f t="shared" si="14"/>
        <v>0.90926204819277112</v>
      </c>
      <c r="M75" s="11">
        <f t="shared" si="15"/>
        <v>0.58052884615384615</v>
      </c>
    </row>
    <row r="76" spans="1:13" x14ac:dyDescent="0.2">
      <c r="A76" s="9">
        <v>44540</v>
      </c>
      <c r="B76" s="10">
        <v>0</v>
      </c>
      <c r="C76" s="10">
        <v>0</v>
      </c>
      <c r="D76" s="10">
        <v>0.2</v>
      </c>
      <c r="E76" s="10">
        <v>2690</v>
      </c>
      <c r="F76" s="10">
        <v>245</v>
      </c>
      <c r="G76" s="5">
        <f t="shared" si="9"/>
        <v>16</v>
      </c>
      <c r="H76" s="5">
        <f t="shared" si="10"/>
        <v>0.2</v>
      </c>
      <c r="I76" s="5">
        <f t="shared" si="11"/>
        <v>15.8</v>
      </c>
      <c r="J76" s="11">
        <f t="shared" si="12"/>
        <v>0.98750000000000004</v>
      </c>
      <c r="K76" s="11">
        <f t="shared" si="13"/>
        <v>0.65481986368062317</v>
      </c>
      <c r="L76" s="11">
        <f t="shared" si="14"/>
        <v>0.90892193308550184</v>
      </c>
      <c r="M76" s="11">
        <f t="shared" si="15"/>
        <v>0.58774038461538458</v>
      </c>
    </row>
    <row r="77" spans="1:13" x14ac:dyDescent="0.2">
      <c r="A77" s="9">
        <v>44541</v>
      </c>
      <c r="B77" s="10">
        <v>2</v>
      </c>
      <c r="C77" s="10">
        <v>2</v>
      </c>
      <c r="D77" s="10">
        <v>0.3</v>
      </c>
      <c r="E77" s="10">
        <v>2578</v>
      </c>
      <c r="F77" s="10">
        <v>234</v>
      </c>
      <c r="G77" s="5">
        <f t="shared" si="9"/>
        <v>14</v>
      </c>
      <c r="H77" s="5">
        <f t="shared" si="10"/>
        <v>2.2999999999999998</v>
      </c>
      <c r="I77" s="5">
        <f t="shared" si="11"/>
        <v>11.7</v>
      </c>
      <c r="J77" s="11">
        <f t="shared" si="12"/>
        <v>0.83571428571428563</v>
      </c>
      <c r="K77" s="11">
        <f t="shared" si="13"/>
        <v>0.84746877054569358</v>
      </c>
      <c r="L77" s="11">
        <f t="shared" si="14"/>
        <v>0.90923196276183083</v>
      </c>
      <c r="M77" s="11">
        <f t="shared" si="15"/>
        <v>0.64395604395604389</v>
      </c>
    </row>
    <row r="78" spans="1:13" x14ac:dyDescent="0.2">
      <c r="A78" s="9">
        <v>44542</v>
      </c>
      <c r="B78" s="10">
        <v>0</v>
      </c>
      <c r="C78" s="10">
        <v>1</v>
      </c>
      <c r="D78" s="10">
        <v>0.3</v>
      </c>
      <c r="E78" s="10">
        <v>2691</v>
      </c>
      <c r="F78" s="10">
        <v>245</v>
      </c>
      <c r="G78" s="5">
        <f t="shared" si="9"/>
        <v>16</v>
      </c>
      <c r="H78" s="5">
        <f t="shared" si="10"/>
        <v>1.3</v>
      </c>
      <c r="I78" s="5">
        <f t="shared" si="11"/>
        <v>14.7</v>
      </c>
      <c r="J78" s="11">
        <f t="shared" si="12"/>
        <v>0.91874999999999996</v>
      </c>
      <c r="K78" s="11">
        <f t="shared" si="13"/>
        <v>0.70408163265306123</v>
      </c>
      <c r="L78" s="11">
        <f t="shared" si="14"/>
        <v>0.90895577852099596</v>
      </c>
      <c r="M78" s="11">
        <f t="shared" si="15"/>
        <v>0.58798076923076925</v>
      </c>
    </row>
    <row r="79" spans="1:13" x14ac:dyDescent="0.2">
      <c r="A79" s="9">
        <v>44543</v>
      </c>
      <c r="B79" s="10">
        <v>0</v>
      </c>
      <c r="C79" s="10">
        <v>0</v>
      </c>
      <c r="D79" s="10">
        <v>0.4</v>
      </c>
      <c r="E79" s="10">
        <v>2609</v>
      </c>
      <c r="F79" s="10">
        <v>237</v>
      </c>
      <c r="G79" s="5">
        <f t="shared" si="9"/>
        <v>16</v>
      </c>
      <c r="H79" s="5">
        <f t="shared" si="10"/>
        <v>0.4</v>
      </c>
      <c r="I79" s="5">
        <f t="shared" si="11"/>
        <v>15.6</v>
      </c>
      <c r="J79" s="11">
        <f t="shared" si="12"/>
        <v>0.97499999999999998</v>
      </c>
      <c r="K79" s="11">
        <f t="shared" si="13"/>
        <v>0.64324457593688367</v>
      </c>
      <c r="L79" s="11">
        <f t="shared" si="14"/>
        <v>0.90916059793024151</v>
      </c>
      <c r="M79" s="11">
        <f t="shared" si="15"/>
        <v>0.57019230769230778</v>
      </c>
    </row>
    <row r="80" spans="1:13" x14ac:dyDescent="0.2">
      <c r="A80" s="9">
        <v>44544</v>
      </c>
      <c r="B80" s="10">
        <v>0</v>
      </c>
      <c r="C80" s="10">
        <v>0</v>
      </c>
      <c r="D80" s="10">
        <v>0.3</v>
      </c>
      <c r="E80" s="10">
        <v>2615</v>
      </c>
      <c r="F80" s="10">
        <v>238</v>
      </c>
      <c r="G80" s="5">
        <f t="shared" si="9"/>
        <v>16</v>
      </c>
      <c r="H80" s="5">
        <f t="shared" si="10"/>
        <v>0.3</v>
      </c>
      <c r="I80" s="5">
        <f t="shared" si="11"/>
        <v>15.7</v>
      </c>
      <c r="J80" s="11">
        <f t="shared" si="12"/>
        <v>0.98124999999999996</v>
      </c>
      <c r="K80" s="11">
        <f t="shared" si="13"/>
        <v>0.64061734443900054</v>
      </c>
      <c r="L80" s="11">
        <f t="shared" si="14"/>
        <v>0.90898661567877626</v>
      </c>
      <c r="M80" s="11">
        <f t="shared" si="15"/>
        <v>0.57139423076923079</v>
      </c>
    </row>
    <row r="81" spans="1:13" x14ac:dyDescent="0.2">
      <c r="A81" s="9">
        <v>44545</v>
      </c>
      <c r="B81" s="10">
        <v>0</v>
      </c>
      <c r="C81" s="10">
        <v>2</v>
      </c>
      <c r="D81" s="10">
        <v>0.2</v>
      </c>
      <c r="E81" s="10">
        <v>2704</v>
      </c>
      <c r="F81" s="10">
        <v>246</v>
      </c>
      <c r="G81" s="5">
        <f t="shared" si="9"/>
        <v>16</v>
      </c>
      <c r="H81" s="5">
        <f t="shared" si="10"/>
        <v>2.2000000000000002</v>
      </c>
      <c r="I81" s="5">
        <f t="shared" si="11"/>
        <v>13.8</v>
      </c>
      <c r="J81" s="11">
        <f t="shared" si="12"/>
        <v>0.86250000000000004</v>
      </c>
      <c r="K81" s="11">
        <f t="shared" si="13"/>
        <v>0.75362318840579712</v>
      </c>
      <c r="L81" s="11">
        <f t="shared" si="14"/>
        <v>0.90902366863905326</v>
      </c>
      <c r="M81" s="11">
        <f t="shared" si="15"/>
        <v>0.59086538461538463</v>
      </c>
    </row>
    <row r="82" spans="1:13" x14ac:dyDescent="0.2">
      <c r="A82" s="9">
        <v>44546</v>
      </c>
      <c r="B82" s="10">
        <v>0</v>
      </c>
      <c r="C82" s="10">
        <v>0</v>
      </c>
      <c r="D82" s="10">
        <v>0.3</v>
      </c>
      <c r="E82" s="10">
        <v>2693</v>
      </c>
      <c r="F82" s="10">
        <v>245</v>
      </c>
      <c r="G82" s="5">
        <f t="shared" si="9"/>
        <v>16</v>
      </c>
      <c r="H82" s="5">
        <f t="shared" si="10"/>
        <v>0.3</v>
      </c>
      <c r="I82" s="5">
        <f t="shared" si="11"/>
        <v>15.7</v>
      </c>
      <c r="J82" s="11">
        <f t="shared" si="12"/>
        <v>0.98124999999999996</v>
      </c>
      <c r="K82" s="11">
        <f t="shared" si="13"/>
        <v>0.6597256246937776</v>
      </c>
      <c r="L82" s="11">
        <f t="shared" si="14"/>
        <v>0.90902339398440402</v>
      </c>
      <c r="M82" s="11">
        <f t="shared" si="15"/>
        <v>0.58846153846153848</v>
      </c>
    </row>
    <row r="83" spans="1:13" x14ac:dyDescent="0.2">
      <c r="A83" s="9">
        <v>44547</v>
      </c>
      <c r="B83" s="10">
        <v>1</v>
      </c>
      <c r="C83" s="10">
        <v>2</v>
      </c>
      <c r="D83" s="10">
        <v>0.3</v>
      </c>
      <c r="E83" s="10">
        <v>2591</v>
      </c>
      <c r="F83" s="10">
        <v>236</v>
      </c>
      <c r="G83" s="5">
        <f t="shared" si="9"/>
        <v>15</v>
      </c>
      <c r="H83" s="5">
        <f t="shared" si="10"/>
        <v>2.2999999999999998</v>
      </c>
      <c r="I83" s="5">
        <f t="shared" si="11"/>
        <v>12.7</v>
      </c>
      <c r="J83" s="11">
        <f t="shared" si="12"/>
        <v>0.84666666666666657</v>
      </c>
      <c r="K83" s="11">
        <f t="shared" si="13"/>
        <v>0.78467595396729251</v>
      </c>
      <c r="L83" s="11">
        <f t="shared" si="14"/>
        <v>0.9089154766499421</v>
      </c>
      <c r="M83" s="11">
        <f t="shared" si="15"/>
        <v>0.60384615384615381</v>
      </c>
    </row>
    <row r="84" spans="1:13" x14ac:dyDescent="0.2">
      <c r="A84" s="9">
        <v>44548</v>
      </c>
      <c r="B84" s="10">
        <v>0</v>
      </c>
      <c r="C84" s="10">
        <v>0</v>
      </c>
      <c r="D84" s="10">
        <v>0.4</v>
      </c>
      <c r="E84" s="10">
        <v>2598</v>
      </c>
      <c r="F84" s="10">
        <v>236</v>
      </c>
      <c r="G84" s="5">
        <f t="shared" si="9"/>
        <v>16</v>
      </c>
      <c r="H84" s="5">
        <f t="shared" si="10"/>
        <v>0.4</v>
      </c>
      <c r="I84" s="5">
        <f t="shared" si="11"/>
        <v>15.6</v>
      </c>
      <c r="J84" s="11">
        <f t="shared" si="12"/>
        <v>0.97499999999999998</v>
      </c>
      <c r="K84" s="11">
        <f t="shared" si="13"/>
        <v>0.64053254437869822</v>
      </c>
      <c r="L84" s="11">
        <f t="shared" si="14"/>
        <v>0.90916089299461122</v>
      </c>
      <c r="M84" s="11">
        <f t="shared" si="15"/>
        <v>0.56778846153846152</v>
      </c>
    </row>
    <row r="85" spans="1:13" x14ac:dyDescent="0.2">
      <c r="A85" s="9">
        <v>44549</v>
      </c>
      <c r="B85" s="10">
        <v>0</v>
      </c>
      <c r="C85" s="10">
        <v>0</v>
      </c>
      <c r="D85" s="10">
        <v>0.3</v>
      </c>
      <c r="E85" s="10">
        <v>2616</v>
      </c>
      <c r="F85" s="10">
        <v>238</v>
      </c>
      <c r="G85" s="5">
        <f t="shared" si="9"/>
        <v>16</v>
      </c>
      <c r="H85" s="5">
        <f t="shared" si="10"/>
        <v>0.3</v>
      </c>
      <c r="I85" s="5">
        <f t="shared" si="11"/>
        <v>15.7</v>
      </c>
      <c r="J85" s="11">
        <f t="shared" si="12"/>
        <v>0.98124999999999996</v>
      </c>
      <c r="K85" s="11">
        <f t="shared" si="13"/>
        <v>0.64086232239098484</v>
      </c>
      <c r="L85" s="11">
        <f t="shared" si="14"/>
        <v>0.90902140672782872</v>
      </c>
      <c r="M85" s="11">
        <f t="shared" si="15"/>
        <v>0.57163461538461535</v>
      </c>
    </row>
    <row r="86" spans="1:13" x14ac:dyDescent="0.2">
      <c r="A86" s="9">
        <v>44550</v>
      </c>
      <c r="B86" s="10">
        <v>0</v>
      </c>
      <c r="C86" s="10">
        <v>1</v>
      </c>
      <c r="D86" s="10">
        <v>0.3</v>
      </c>
      <c r="E86" s="10">
        <v>2705</v>
      </c>
      <c r="F86" s="10">
        <v>246</v>
      </c>
      <c r="G86" s="5">
        <f t="shared" si="9"/>
        <v>16</v>
      </c>
      <c r="H86" s="5">
        <f t="shared" si="10"/>
        <v>1.3</v>
      </c>
      <c r="I86" s="5">
        <f t="shared" si="11"/>
        <v>14.7</v>
      </c>
      <c r="J86" s="11">
        <f t="shared" si="12"/>
        <v>0.91874999999999996</v>
      </c>
      <c r="K86" s="11">
        <f t="shared" si="13"/>
        <v>0.70774463631606488</v>
      </c>
      <c r="L86" s="11">
        <f t="shared" si="14"/>
        <v>0.90905730129390017</v>
      </c>
      <c r="M86" s="11">
        <f t="shared" si="15"/>
        <v>0.59110576923076918</v>
      </c>
    </row>
    <row r="87" spans="1:13" x14ac:dyDescent="0.2">
      <c r="A87" s="9">
        <v>44551</v>
      </c>
      <c r="B87" s="10">
        <v>0</v>
      </c>
      <c r="C87" s="10">
        <v>0</v>
      </c>
      <c r="D87" s="10">
        <v>0.3</v>
      </c>
      <c r="E87" s="10">
        <v>2644</v>
      </c>
      <c r="F87" s="10">
        <v>240</v>
      </c>
      <c r="G87" s="5">
        <f t="shared" si="9"/>
        <v>16</v>
      </c>
      <c r="H87" s="5">
        <f t="shared" si="10"/>
        <v>0.3</v>
      </c>
      <c r="I87" s="5">
        <f t="shared" si="11"/>
        <v>15.7</v>
      </c>
      <c r="J87" s="11">
        <f t="shared" si="12"/>
        <v>0.98124999999999996</v>
      </c>
      <c r="K87" s="11">
        <f t="shared" si="13"/>
        <v>0.6477217050465458</v>
      </c>
      <c r="L87" s="11">
        <f t="shared" si="14"/>
        <v>0.90922844175491679</v>
      </c>
      <c r="M87" s="11">
        <f t="shared" si="15"/>
        <v>0.57788461538461533</v>
      </c>
    </row>
    <row r="88" spans="1:13" x14ac:dyDescent="0.2">
      <c r="A88" s="9">
        <v>44552</v>
      </c>
      <c r="B88" s="10">
        <v>0</v>
      </c>
      <c r="C88" s="10">
        <v>0</v>
      </c>
      <c r="D88" s="10">
        <v>0.3</v>
      </c>
      <c r="E88" s="10">
        <v>2679</v>
      </c>
      <c r="F88" s="10">
        <v>244</v>
      </c>
      <c r="G88" s="5">
        <f t="shared" si="9"/>
        <v>16</v>
      </c>
      <c r="H88" s="5">
        <f t="shared" si="10"/>
        <v>0.3</v>
      </c>
      <c r="I88" s="5">
        <f t="shared" si="11"/>
        <v>15.7</v>
      </c>
      <c r="J88" s="11">
        <f t="shared" si="12"/>
        <v>0.98124999999999996</v>
      </c>
      <c r="K88" s="11">
        <f t="shared" si="13"/>
        <v>0.65629593336599701</v>
      </c>
      <c r="L88" s="11">
        <f t="shared" si="14"/>
        <v>0.90892123926838375</v>
      </c>
      <c r="M88" s="11">
        <f t="shared" si="15"/>
        <v>0.58533653846153832</v>
      </c>
    </row>
    <row r="89" spans="1:13" x14ac:dyDescent="0.2">
      <c r="A89" s="9">
        <v>44553</v>
      </c>
      <c r="B89" s="10">
        <v>3</v>
      </c>
      <c r="C89" s="10">
        <v>0</v>
      </c>
      <c r="D89" s="10">
        <v>0.3</v>
      </c>
      <c r="E89" s="10">
        <v>2643</v>
      </c>
      <c r="F89" s="10">
        <v>240</v>
      </c>
      <c r="G89" s="5">
        <f t="shared" si="9"/>
        <v>13</v>
      </c>
      <c r="H89" s="5">
        <f t="shared" si="10"/>
        <v>0.3</v>
      </c>
      <c r="I89" s="5">
        <f t="shared" si="11"/>
        <v>12.7</v>
      </c>
      <c r="J89" s="11">
        <f t="shared" si="12"/>
        <v>0.97692307692307689</v>
      </c>
      <c r="K89" s="11">
        <f t="shared" si="13"/>
        <v>0.80042398546335558</v>
      </c>
      <c r="L89" s="11">
        <f t="shared" si="14"/>
        <v>0.90919409761634506</v>
      </c>
      <c r="M89" s="11">
        <f t="shared" si="15"/>
        <v>0.71094674556213011</v>
      </c>
    </row>
    <row r="90" spans="1:13" x14ac:dyDescent="0.2">
      <c r="A90" s="9">
        <v>44554</v>
      </c>
      <c r="B90" s="10">
        <v>0</v>
      </c>
      <c r="C90" s="10">
        <v>0</v>
      </c>
      <c r="D90" s="10">
        <v>0.3</v>
      </c>
      <c r="E90" s="10">
        <v>2601</v>
      </c>
      <c r="F90" s="10">
        <v>236</v>
      </c>
      <c r="G90" s="5">
        <f t="shared" si="9"/>
        <v>16</v>
      </c>
      <c r="H90" s="5">
        <f t="shared" si="10"/>
        <v>0.3</v>
      </c>
      <c r="I90" s="5">
        <f t="shared" si="11"/>
        <v>15.7</v>
      </c>
      <c r="J90" s="11">
        <f t="shared" si="12"/>
        <v>0.98124999999999996</v>
      </c>
      <c r="K90" s="11">
        <f t="shared" si="13"/>
        <v>0.63718765311121994</v>
      </c>
      <c r="L90" s="11">
        <f t="shared" si="14"/>
        <v>0.90926566705113421</v>
      </c>
      <c r="M90" s="11">
        <f t="shared" si="15"/>
        <v>0.56850961538461531</v>
      </c>
    </row>
    <row r="91" spans="1:13" x14ac:dyDescent="0.2">
      <c r="A91" s="9">
        <v>44555</v>
      </c>
      <c r="B91" s="10">
        <v>0</v>
      </c>
      <c r="C91" s="10">
        <v>0</v>
      </c>
      <c r="D91" s="10">
        <v>0.3</v>
      </c>
      <c r="E91" s="10">
        <v>2673</v>
      </c>
      <c r="F91" s="10">
        <v>243</v>
      </c>
      <c r="G91" s="5">
        <f t="shared" si="9"/>
        <v>16</v>
      </c>
      <c r="H91" s="5">
        <f t="shared" si="10"/>
        <v>0.3</v>
      </c>
      <c r="I91" s="5">
        <f t="shared" si="11"/>
        <v>15.7</v>
      </c>
      <c r="J91" s="11">
        <f t="shared" si="12"/>
        <v>0.98124999999999996</v>
      </c>
      <c r="K91" s="11">
        <f t="shared" si="13"/>
        <v>0.65482606565409118</v>
      </c>
      <c r="L91" s="11">
        <f t="shared" si="14"/>
        <v>0.90909090909090906</v>
      </c>
      <c r="M91" s="11">
        <f t="shared" si="15"/>
        <v>0.58413461538461531</v>
      </c>
    </row>
    <row r="92" spans="1:13" x14ac:dyDescent="0.2">
      <c r="A92" s="9">
        <v>44556</v>
      </c>
      <c r="B92" s="10">
        <v>0</v>
      </c>
      <c r="C92" s="10">
        <v>3</v>
      </c>
      <c r="D92" s="10">
        <v>0.3</v>
      </c>
      <c r="E92" s="10">
        <v>2671</v>
      </c>
      <c r="F92" s="10">
        <v>243</v>
      </c>
      <c r="G92" s="5">
        <f t="shared" si="9"/>
        <v>16</v>
      </c>
      <c r="H92" s="5">
        <f t="shared" si="10"/>
        <v>3.3</v>
      </c>
      <c r="I92" s="5">
        <f t="shared" si="11"/>
        <v>12.7</v>
      </c>
      <c r="J92" s="11">
        <f t="shared" si="12"/>
        <v>0.79374999999999996</v>
      </c>
      <c r="K92" s="11">
        <f t="shared" si="13"/>
        <v>0.80890369473046642</v>
      </c>
      <c r="L92" s="11">
        <f t="shared" si="14"/>
        <v>0.9090228378884313</v>
      </c>
      <c r="M92" s="11">
        <f t="shared" si="15"/>
        <v>0.58365384615384619</v>
      </c>
    </row>
    <row r="93" spans="1:13" x14ac:dyDescent="0.2">
      <c r="A93" s="9">
        <v>44557</v>
      </c>
      <c r="B93" s="10">
        <v>0</v>
      </c>
      <c r="C93" s="10">
        <v>0</v>
      </c>
      <c r="D93" s="10">
        <v>0.3</v>
      </c>
      <c r="E93" s="10">
        <v>2617</v>
      </c>
      <c r="F93" s="10">
        <v>238</v>
      </c>
      <c r="G93" s="5">
        <f t="shared" si="9"/>
        <v>16</v>
      </c>
      <c r="H93" s="5">
        <f t="shared" si="10"/>
        <v>0.3</v>
      </c>
      <c r="I93" s="5">
        <f t="shared" si="11"/>
        <v>15.7</v>
      </c>
      <c r="J93" s="11">
        <f t="shared" si="12"/>
        <v>0.98124999999999996</v>
      </c>
      <c r="K93" s="11">
        <f t="shared" si="13"/>
        <v>0.64110730034296914</v>
      </c>
      <c r="L93" s="11">
        <f t="shared" si="14"/>
        <v>0.90905617118838367</v>
      </c>
      <c r="M93" s="11">
        <f t="shared" si="15"/>
        <v>0.57187499999999991</v>
      </c>
    </row>
    <row r="94" spans="1:13" x14ac:dyDescent="0.2">
      <c r="A94" s="9">
        <v>44558</v>
      </c>
      <c r="B94" s="10">
        <v>0</v>
      </c>
      <c r="C94" s="10">
        <v>0</v>
      </c>
      <c r="D94" s="10">
        <v>0.3</v>
      </c>
      <c r="E94" s="10">
        <v>2684</v>
      </c>
      <c r="F94" s="10">
        <v>244</v>
      </c>
      <c r="G94" s="5">
        <f t="shared" si="9"/>
        <v>16</v>
      </c>
      <c r="H94" s="5">
        <f t="shared" si="10"/>
        <v>0.3</v>
      </c>
      <c r="I94" s="5">
        <f t="shared" si="11"/>
        <v>15.7</v>
      </c>
      <c r="J94" s="11">
        <f t="shared" si="12"/>
        <v>0.98124999999999996</v>
      </c>
      <c r="K94" s="11">
        <f t="shared" si="13"/>
        <v>0.65752082312591864</v>
      </c>
      <c r="L94" s="11">
        <f t="shared" si="14"/>
        <v>0.90909090909090906</v>
      </c>
      <c r="M94" s="11">
        <f t="shared" si="15"/>
        <v>0.58653846153846145</v>
      </c>
    </row>
    <row r="95" spans="1:13" x14ac:dyDescent="0.2">
      <c r="A95" s="9">
        <v>44559</v>
      </c>
      <c r="B95" s="10">
        <v>1</v>
      </c>
      <c r="C95" s="10">
        <v>0</v>
      </c>
      <c r="D95" s="10">
        <v>0.4</v>
      </c>
      <c r="E95" s="10">
        <v>2592</v>
      </c>
      <c r="F95" s="10">
        <v>236</v>
      </c>
      <c r="G95" s="5">
        <f t="shared" si="9"/>
        <v>15</v>
      </c>
      <c r="H95" s="5">
        <f t="shared" si="10"/>
        <v>0.4</v>
      </c>
      <c r="I95" s="5">
        <f t="shared" si="11"/>
        <v>14.6</v>
      </c>
      <c r="J95" s="11">
        <f t="shared" si="12"/>
        <v>0.97333333333333327</v>
      </c>
      <c r="K95" s="11">
        <f t="shared" si="13"/>
        <v>0.6828240252897787</v>
      </c>
      <c r="L95" s="11">
        <f t="shared" si="14"/>
        <v>0.90895061728395066</v>
      </c>
      <c r="M95" s="11">
        <f t="shared" si="15"/>
        <v>0.60410256410256413</v>
      </c>
    </row>
  </sheetData>
  <conditionalFormatting sqref="M6:M9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3E5A-C709-48AE-B1AF-CC5AC2B2735C}">
  <dimension ref="A1:J16"/>
  <sheetViews>
    <sheetView showGridLines="0" workbookViewId="0">
      <selection activeCell="A18" sqref="A18"/>
    </sheetView>
  </sheetViews>
  <sheetFormatPr baseColWidth="10" defaultRowHeight="15" x14ac:dyDescent="0.25"/>
  <cols>
    <col min="1" max="1" width="17.5703125" bestFit="1" customWidth="1"/>
    <col min="2" max="2" width="16.42578125" bestFit="1" customWidth="1"/>
    <col min="3" max="3" width="12" bestFit="1" customWidth="1"/>
    <col min="4" max="5" width="12.5703125" bestFit="1" customWidth="1"/>
    <col min="6" max="6" width="17.5703125" bestFit="1" customWidth="1"/>
    <col min="7" max="7" width="9.5703125" bestFit="1" customWidth="1"/>
    <col min="8" max="8" width="12.7109375" bestFit="1" customWidth="1"/>
    <col min="9" max="9" width="19.140625" bestFit="1" customWidth="1"/>
    <col min="10" max="10" width="14.5703125" bestFit="1" customWidth="1"/>
    <col min="11" max="81" width="10.7109375" bestFit="1" customWidth="1"/>
    <col min="82" max="82" width="12.5703125" bestFit="1" customWidth="1"/>
  </cols>
  <sheetData>
    <row r="1" spans="1:10" x14ac:dyDescent="0.25">
      <c r="A1" s="1" t="s">
        <v>21</v>
      </c>
      <c r="B1" t="s">
        <v>24</v>
      </c>
      <c r="F1" s="1" t="s">
        <v>21</v>
      </c>
      <c r="G1" t="s">
        <v>27</v>
      </c>
      <c r="H1" t="s">
        <v>28</v>
      </c>
      <c r="I1" t="s">
        <v>29</v>
      </c>
      <c r="J1" t="s">
        <v>30</v>
      </c>
    </row>
    <row r="2" spans="1:10" x14ac:dyDescent="0.25">
      <c r="A2" s="3" t="s">
        <v>25</v>
      </c>
      <c r="B2" s="4">
        <v>0.58837661563002752</v>
      </c>
      <c r="F2" s="3">
        <v>44470</v>
      </c>
      <c r="G2" s="4">
        <v>0.578125</v>
      </c>
      <c r="H2" s="4">
        <v>0.90926275992438566</v>
      </c>
      <c r="I2" s="4">
        <v>0.91874999999999996</v>
      </c>
      <c r="J2" s="4">
        <v>0.69204604918890633</v>
      </c>
    </row>
    <row r="3" spans="1:10" x14ac:dyDescent="0.25">
      <c r="A3" s="3" t="s">
        <v>26</v>
      </c>
      <c r="B3" s="4">
        <v>0.58387118437118446</v>
      </c>
      <c r="F3" s="3">
        <v>44471</v>
      </c>
      <c r="G3" s="4">
        <v>0.58774038461538458</v>
      </c>
      <c r="H3" s="4">
        <v>0.90892193308550184</v>
      </c>
      <c r="I3" s="4">
        <v>0.98124999999999996</v>
      </c>
      <c r="J3" s="4">
        <v>0.65899069083782458</v>
      </c>
    </row>
    <row r="4" spans="1:10" x14ac:dyDescent="0.25">
      <c r="A4" s="3" t="s">
        <v>23</v>
      </c>
      <c r="B4" s="4">
        <v>0.59050394234412795</v>
      </c>
      <c r="F4" s="3">
        <v>44472</v>
      </c>
      <c r="G4" s="4">
        <v>0.58533653846153832</v>
      </c>
      <c r="H4" s="4">
        <v>0.90926064227035097</v>
      </c>
      <c r="I4" s="4">
        <v>0.98124999999999996</v>
      </c>
      <c r="J4" s="4">
        <v>0.6560509554140127</v>
      </c>
    </row>
    <row r="5" spans="1:10" x14ac:dyDescent="0.25">
      <c r="A5" s="3" t="s">
        <v>22</v>
      </c>
      <c r="B5" s="2">
        <v>0.58756027715162329</v>
      </c>
      <c r="F5" s="3">
        <v>44473</v>
      </c>
      <c r="G5" s="4">
        <v>0.58461538461538465</v>
      </c>
      <c r="H5" s="4">
        <v>0.90915887850467292</v>
      </c>
      <c r="I5" s="4">
        <v>0.97499999999999998</v>
      </c>
      <c r="J5" s="4">
        <v>0.65951676528599601</v>
      </c>
    </row>
    <row r="6" spans="1:10" x14ac:dyDescent="0.25">
      <c r="F6" s="3">
        <v>44474</v>
      </c>
      <c r="G6" s="4">
        <v>0.58918269230769227</v>
      </c>
      <c r="H6" s="4">
        <v>0.90912462908011871</v>
      </c>
      <c r="I6" s="4">
        <v>0.85624999999999996</v>
      </c>
      <c r="J6" s="4">
        <v>0.75687815833801231</v>
      </c>
    </row>
    <row r="7" spans="1:10" x14ac:dyDescent="0.25">
      <c r="F7" s="3">
        <v>44475</v>
      </c>
      <c r="G7" s="4">
        <v>0.57743589743589741</v>
      </c>
      <c r="H7" s="4">
        <v>0.90916431166733958</v>
      </c>
      <c r="I7" s="4">
        <v>0.98666666666666669</v>
      </c>
      <c r="J7" s="4">
        <v>0.64371101871101866</v>
      </c>
    </row>
    <row r="8" spans="1:10" x14ac:dyDescent="0.25">
      <c r="F8" s="3">
        <v>44476</v>
      </c>
      <c r="G8" s="4">
        <v>0.57163461538461535</v>
      </c>
      <c r="H8" s="4">
        <v>0.90902140672782872</v>
      </c>
      <c r="I8" s="4">
        <v>0.85</v>
      </c>
      <c r="J8" s="4">
        <v>0.73981900452488691</v>
      </c>
    </row>
    <row r="9" spans="1:10" x14ac:dyDescent="0.25">
      <c r="F9" s="3">
        <v>44477</v>
      </c>
      <c r="G9" s="4">
        <v>0.58341346153846141</v>
      </c>
      <c r="H9" s="4">
        <v>0.90898876404494378</v>
      </c>
      <c r="I9" s="4">
        <v>0.91874999999999996</v>
      </c>
      <c r="J9" s="4">
        <v>0.69858712715855575</v>
      </c>
    </row>
    <row r="10" spans="1:10" x14ac:dyDescent="0.25">
      <c r="F10" s="3">
        <v>44478</v>
      </c>
      <c r="G10" s="4">
        <v>0.57235576923076914</v>
      </c>
      <c r="H10" s="4">
        <v>0.90912562046582668</v>
      </c>
      <c r="I10" s="4">
        <v>0.85624999999999996</v>
      </c>
      <c r="J10" s="4">
        <v>0.73526108927568778</v>
      </c>
    </row>
    <row r="11" spans="1:10" x14ac:dyDescent="0.25">
      <c r="F11" s="3">
        <v>44479</v>
      </c>
      <c r="G11" s="4">
        <v>0.57788461538461533</v>
      </c>
      <c r="H11" s="4">
        <v>0.90922844175491679</v>
      </c>
      <c r="I11" s="4">
        <v>0.91874999999999996</v>
      </c>
      <c r="J11" s="4">
        <v>0.69178440607012037</v>
      </c>
    </row>
    <row r="12" spans="1:10" x14ac:dyDescent="0.25">
      <c r="F12" s="3">
        <v>44480</v>
      </c>
      <c r="G12" s="4">
        <v>0.58125000000000004</v>
      </c>
      <c r="H12" s="4">
        <v>0.9090225563909774</v>
      </c>
      <c r="I12" s="4">
        <v>0.98124999999999996</v>
      </c>
      <c r="J12" s="4">
        <v>0.65164135227829501</v>
      </c>
    </row>
    <row r="13" spans="1:10" x14ac:dyDescent="0.25">
      <c r="F13" s="3">
        <v>44481</v>
      </c>
      <c r="G13" s="4">
        <v>0.61435897435897435</v>
      </c>
      <c r="H13" s="4">
        <v>0.90895295902883155</v>
      </c>
      <c r="I13" s="4">
        <v>0.98666666666666669</v>
      </c>
      <c r="J13" s="4">
        <v>0.68503118503118499</v>
      </c>
    </row>
    <row r="14" spans="1:10" x14ac:dyDescent="0.25">
      <c r="F14" s="3">
        <v>44482</v>
      </c>
      <c r="G14" s="4">
        <v>0.57860576923076912</v>
      </c>
      <c r="H14" s="4">
        <v>0.90898791540785495</v>
      </c>
      <c r="I14" s="4">
        <v>0.98124999999999996</v>
      </c>
      <c r="J14" s="4">
        <v>0.64870161685448313</v>
      </c>
    </row>
    <row r="15" spans="1:10" x14ac:dyDescent="0.25">
      <c r="F15" s="3">
        <v>44483</v>
      </c>
      <c r="G15" s="4">
        <v>0.57932692307692302</v>
      </c>
      <c r="H15" s="4">
        <v>0.90909090909090906</v>
      </c>
      <c r="I15" s="4">
        <v>0.85624999999999996</v>
      </c>
      <c r="J15" s="4">
        <v>0.7442448062886019</v>
      </c>
    </row>
    <row r="16" spans="1:10" x14ac:dyDescent="0.25">
      <c r="F16" s="3" t="s">
        <v>22</v>
      </c>
      <c r="G16" s="4">
        <v>8.1612660256410248</v>
      </c>
      <c r="H16" s="4">
        <v>12.727311727444457</v>
      </c>
      <c r="I16" s="4">
        <v>13.048333333333328</v>
      </c>
      <c r="J16" s="4">
        <v>9.6622642252575872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Ejemplo simple</vt:lpstr>
      <vt:lpstr>Registro diario de OEE</vt:lpstr>
      <vt:lpstr>Análisis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Betancourt;Ingenio Empresa</dc:creator>
  <cp:keywords>OEE;IngenioEmpresa</cp:keywords>
  <cp:lastModifiedBy>Diego Betancourt</cp:lastModifiedBy>
  <dcterms:created xsi:type="dcterms:W3CDTF">2021-03-06T14:43:37Z</dcterms:created>
  <dcterms:modified xsi:type="dcterms:W3CDTF">2021-03-06T16:45:49Z</dcterms:modified>
</cp:coreProperties>
</file>