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rdcalidad\Downloads\"/>
    </mc:Choice>
  </mc:AlternateContent>
  <bookViews>
    <workbookView xWindow="0" yWindow="0" windowWidth="20490" windowHeight="7665"/>
  </bookViews>
  <sheets>
    <sheet name="Dem variable LT constante" sheetId="2" r:id="rId1"/>
    <sheet name="Dem constante LT variable" sheetId="1" r:id="rId2"/>
    <sheet name="Dem variable LT variable"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3" l="1"/>
  <c r="B15" i="3"/>
  <c r="B16" i="3" s="1"/>
  <c r="B12" i="3"/>
  <c r="B9" i="3"/>
  <c r="B18" i="3" s="1"/>
  <c r="B11" i="1"/>
  <c r="B15" i="1"/>
  <c r="B14" i="2"/>
  <c r="B15" i="2" s="1"/>
  <c r="D15" i="2" s="1"/>
  <c r="B14" i="1"/>
  <c r="B16" i="1" s="1"/>
  <c r="B8" i="1"/>
  <c r="B8" i="2"/>
  <c r="B17" i="2" s="1"/>
  <c r="B16" i="2"/>
  <c r="D16" i="2" s="1"/>
  <c r="D16" i="3" l="1"/>
  <c r="D17" i="3"/>
  <c r="D18" i="3"/>
  <c r="B22" i="3"/>
  <c r="D22" i="3" s="1"/>
  <c r="B19" i="3"/>
  <c r="D19" i="3" s="1"/>
  <c r="B21" i="3"/>
  <c r="D21" i="3" s="1"/>
  <c r="D17" i="2"/>
  <c r="B21" i="2"/>
  <c r="D21" i="2" s="1"/>
  <c r="B19" i="2"/>
  <c r="D19" i="2" s="1"/>
  <c r="B18" i="2"/>
  <c r="D18" i="2" s="1"/>
  <c r="B20" i="2"/>
  <c r="D20" i="2" s="1"/>
  <c r="B20" i="3" l="1"/>
  <c r="D20" i="3" s="1"/>
  <c r="D15" i="1"/>
  <c r="D16" i="1" l="1"/>
  <c r="B17" i="1" l="1"/>
  <c r="B18" i="1" s="1"/>
  <c r="D18" i="1" s="1"/>
  <c r="B20" i="1" l="1"/>
  <c r="D20" i="1" s="1"/>
  <c r="B21" i="1"/>
  <c r="D21" i="1" s="1"/>
  <c r="D17" i="1"/>
  <c r="B19" i="1"/>
  <c r="D19" i="1" s="1"/>
</calcChain>
</file>

<file path=xl/sharedStrings.xml><?xml version="1.0" encoding="utf-8"?>
<sst xmlns="http://schemas.openxmlformats.org/spreadsheetml/2006/main" count="122" uniqueCount="38">
  <si>
    <t>Item</t>
  </si>
  <si>
    <t>Datos</t>
  </si>
  <si>
    <t>Detalle</t>
  </si>
  <si>
    <t>Interpretación</t>
  </si>
  <si>
    <t>Costo de ordenar (S)</t>
  </si>
  <si>
    <t>Porcentaje de costo de mantener (I)</t>
  </si>
  <si>
    <t>unidades</t>
  </si>
  <si>
    <t>Costo de ordenar</t>
  </si>
  <si>
    <t>Costo de mantener</t>
  </si>
  <si>
    <t>Número esperado de ordenes (N)</t>
  </si>
  <si>
    <t>órdenes</t>
  </si>
  <si>
    <t>Punto de reorden ®</t>
  </si>
  <si>
    <t>Las celdas de color blanco son las que se pueden diligenciar. Las de color gris son de cálculo automático.</t>
  </si>
  <si>
    <t>En caso de que detectes algún error en el cálculo, por favor reportalo aquí: https://ingenioempresa.com/contacto/</t>
  </si>
  <si>
    <t>Plantilla Sistema de inventario de revisión continua</t>
  </si>
  <si>
    <t>Demanda variable y tiempo de entrega constante</t>
  </si>
  <si>
    <t>Costo de mantener (H)</t>
  </si>
  <si>
    <t>Costo ©</t>
  </si>
  <si>
    <t>Número óptimo de unidades por lote Q*</t>
  </si>
  <si>
    <t>Costo total (CT)</t>
  </si>
  <si>
    <t>Demanda promedio (d)</t>
  </si>
  <si>
    <t>Demanda anual (D)</t>
  </si>
  <si>
    <t>unidades/semana</t>
  </si>
  <si>
    <t>unidades/año</t>
  </si>
  <si>
    <r>
      <t>Desviación estándar σ</t>
    </r>
    <r>
      <rPr>
        <vertAlign val="subscript"/>
        <sz val="11"/>
        <color theme="1"/>
        <rFont val="Arial"/>
        <family val="2"/>
      </rPr>
      <t>d</t>
    </r>
  </si>
  <si>
    <t>Tiempo de entrega (LT)</t>
  </si>
  <si>
    <t>semanas</t>
  </si>
  <si>
    <t>Nivel de servicio</t>
  </si>
  <si>
    <t>Z</t>
  </si>
  <si>
    <t>Inventario de seguridad (IS)</t>
  </si>
  <si>
    <t>Instrucciones y aclaraciones</t>
  </si>
  <si>
    <t>anual total</t>
  </si>
  <si>
    <t>Si bien se habla de unidades, todos los calculos consideran todos los decimales, es decir que nunca se redondea un resultado. En la plantilla se ocultan los decimales.</t>
  </si>
  <si>
    <t>Para entender más, ingresa a https://ingenioempresa.com/sistema-de-revision-continua/</t>
  </si>
  <si>
    <t>Los calculos se deben realizar conservando las mismas unidades. Por ejemplo, en esta plantilla se maneja una demanda promedio en semanas, por lo que para el cálculo de D se multiplica la demanda promedio por 52. Si estuviese en días, se multiplicaría por el número de días que tiene un año.
Esto considerando que D es la demanda anual, por lo que S y H se expresan en unidades año.</t>
  </si>
  <si>
    <r>
      <t>Desviación estándar σ</t>
    </r>
    <r>
      <rPr>
        <vertAlign val="subscript"/>
        <sz val="11"/>
        <color theme="1"/>
        <rFont val="Arial"/>
        <family val="2"/>
      </rPr>
      <t>LT</t>
    </r>
  </si>
  <si>
    <t>Demanda variable y tiempo de entrega variable</t>
  </si>
  <si>
    <t>Demanda constante y tiempo de entrega variable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</si>
</sst>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_(&quot;$&quot;\ * \(#,##0.00\);_(&quot;$&quot;\ * &quot;-&quot;??_);_(@_)"/>
    <numFmt numFmtId="173" formatCode="&quot;$&quot;\ #,##0"/>
  </numFmts>
  <fonts count="9" x14ac:knownFonts="1">
    <font>
      <sz val="11"/>
      <color theme="1"/>
      <name val="Calibri"/>
      <family val="2"/>
      <scheme val="minor"/>
    </font>
    <font>
      <sz val="11"/>
      <color theme="1"/>
      <name val="Calibri"/>
      <family val="2"/>
      <scheme val="minor"/>
    </font>
    <font>
      <b/>
      <sz val="16"/>
      <color theme="1"/>
      <name val="Century Gothic"/>
      <family val="2"/>
    </font>
    <font>
      <b/>
      <sz val="14"/>
      <color theme="1"/>
      <name val="Century Gothic"/>
      <family val="2"/>
    </font>
    <font>
      <b/>
      <sz val="11"/>
      <name val="Arial"/>
      <family val="2"/>
    </font>
    <font>
      <sz val="11"/>
      <color theme="1"/>
      <name val="Arial"/>
      <family val="2"/>
    </font>
    <font>
      <b/>
      <sz val="12"/>
      <color theme="1"/>
      <name val="Tahoma"/>
      <family val="2"/>
    </font>
    <font>
      <sz val="11"/>
      <color theme="1"/>
      <name val="Tahoma"/>
      <family val="2"/>
    </font>
    <font>
      <vertAlign val="subscript"/>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2"/>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3" fillId="2" borderId="0" xfId="0" applyFont="1" applyFill="1" applyBorder="1" applyAlignment="1">
      <alignment horizontal="center" vertical="center"/>
    </xf>
    <xf numFmtId="0" fontId="0" fillId="0" borderId="0" xfId="0" applyAlignment="1">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6" fillId="0" borderId="0" xfId="0" applyFont="1" applyAlignment="1">
      <alignment vertical="center"/>
    </xf>
    <xf numFmtId="0" fontId="7" fillId="2" borderId="0" xfId="0" applyFont="1" applyFill="1" applyBorder="1" applyAlignment="1">
      <alignment horizontal="left" vertical="center" wrapText="1"/>
    </xf>
    <xf numFmtId="0" fontId="4" fillId="3" borderId="2" xfId="0" applyFont="1" applyFill="1" applyBorder="1" applyAlignment="1">
      <alignment horizontal="center" vertical="center"/>
    </xf>
    <xf numFmtId="0" fontId="0" fillId="0" borderId="0" xfId="0"/>
    <xf numFmtId="0" fontId="0" fillId="0" borderId="0" xfId="0" applyAlignment="1">
      <alignment horizontal="left" vertical="center"/>
    </xf>
    <xf numFmtId="0" fontId="0" fillId="0" borderId="0" xfId="0"/>
    <xf numFmtId="0" fontId="3" fillId="2" borderId="0" xfId="0" applyFont="1" applyFill="1" applyBorder="1" applyAlignment="1">
      <alignment horizontal="center" vertical="center"/>
    </xf>
    <xf numFmtId="0" fontId="4" fillId="3" borderId="2" xfId="0" applyFont="1" applyFill="1" applyBorder="1" applyAlignment="1">
      <alignment horizontal="center" vertical="center"/>
    </xf>
    <xf numFmtId="0" fontId="0" fillId="0" borderId="0" xfId="0" applyAlignment="1">
      <alignment vertical="center"/>
    </xf>
    <xf numFmtId="0" fontId="5" fillId="4" borderId="2" xfId="0" applyFont="1" applyFill="1" applyBorder="1" applyAlignment="1">
      <alignment horizontal="left" vertical="center"/>
    </xf>
    <xf numFmtId="0" fontId="5" fillId="0" borderId="2" xfId="0" applyFont="1" applyBorder="1" applyAlignment="1">
      <alignment horizontal="center" vertical="center"/>
    </xf>
    <xf numFmtId="0" fontId="0" fillId="0" borderId="0" xfId="0" applyAlignment="1">
      <alignment horizontal="left" vertical="center"/>
    </xf>
    <xf numFmtId="0" fontId="5" fillId="4" borderId="2" xfId="0" applyFont="1" applyFill="1" applyBorder="1" applyAlignment="1">
      <alignment horizontal="left" vertical="center" wrapText="1"/>
    </xf>
    <xf numFmtId="9" fontId="5" fillId="0" borderId="2" xfId="0" applyNumberFormat="1" applyFont="1" applyBorder="1" applyAlignment="1">
      <alignment horizontal="center" vertical="center"/>
    </xf>
    <xf numFmtId="0" fontId="5" fillId="4" borderId="2" xfId="0" applyFont="1" applyFill="1" applyBorder="1" applyAlignment="1">
      <alignment vertical="center" wrapText="1"/>
    </xf>
    <xf numFmtId="0" fontId="5" fillId="4" borderId="2" xfId="0" applyFont="1" applyFill="1" applyBorder="1" applyAlignment="1">
      <alignment vertical="center"/>
    </xf>
    <xf numFmtId="0" fontId="6" fillId="0" borderId="0" xfId="0" applyFont="1" applyAlignment="1">
      <alignment vertical="center"/>
    </xf>
    <xf numFmtId="173" fontId="5" fillId="0" borderId="2" xfId="1" applyNumberFormat="1" applyFont="1" applyBorder="1" applyAlignment="1">
      <alignment horizontal="center" vertical="center"/>
    </xf>
    <xf numFmtId="173" fontId="0" fillId="0" borderId="0" xfId="0" applyNumberFormat="1" applyAlignment="1">
      <alignment horizontal="left" vertical="center"/>
    </xf>
    <xf numFmtId="0" fontId="7" fillId="2" borderId="0" xfId="0" applyFont="1" applyFill="1" applyBorder="1" applyAlignment="1">
      <alignment vertical="center" wrapText="1"/>
    </xf>
    <xf numFmtId="0" fontId="5" fillId="5" borderId="2" xfId="0" applyFont="1" applyFill="1" applyBorder="1" applyAlignment="1">
      <alignment horizontal="center" vertical="center"/>
    </xf>
    <xf numFmtId="173" fontId="5" fillId="5" borderId="2" xfId="0" applyNumberFormat="1" applyFont="1" applyFill="1" applyBorder="1" applyAlignment="1">
      <alignment horizontal="center" vertical="center"/>
    </xf>
    <xf numFmtId="0" fontId="0" fillId="0" borderId="2" xfId="0" applyBorder="1"/>
    <xf numFmtId="0" fontId="2" fillId="2" borderId="2" xfId="0" applyFont="1" applyFill="1" applyBorder="1" applyAlignment="1">
      <alignment horizontal="center" vertical="center"/>
    </xf>
    <xf numFmtId="0" fontId="5" fillId="0" borderId="2" xfId="0" applyFont="1" applyBorder="1" applyAlignment="1">
      <alignment horizontal="center"/>
    </xf>
    <xf numFmtId="1" fontId="5" fillId="0" borderId="2" xfId="0" applyNumberFormat="1" applyFont="1" applyBorder="1" applyAlignment="1">
      <alignment horizontal="center"/>
    </xf>
    <xf numFmtId="1" fontId="5" fillId="5"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ngenioempresa.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ngenioempresa.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ngenioempresa.com" TargetMode="External"/></Relationships>
</file>

<file path=xl/drawings/drawing1.xml><?xml version="1.0" encoding="utf-8"?>
<xdr:wsDr xmlns:xdr="http://schemas.openxmlformats.org/drawingml/2006/spreadsheetDrawing" xmlns:a="http://schemas.openxmlformats.org/drawingml/2006/main">
  <xdr:oneCellAnchor>
    <xdr:from>
      <xdr:col>3</xdr:col>
      <xdr:colOff>3626644</xdr:colOff>
      <xdr:row>0</xdr:row>
      <xdr:rowOff>59531</xdr:rowOff>
    </xdr:from>
    <xdr:ext cx="1785004" cy="371559"/>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8741569" y="59531"/>
          <a:ext cx="1785004" cy="37155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3626644</xdr:colOff>
      <xdr:row>0</xdr:row>
      <xdr:rowOff>59531</xdr:rowOff>
    </xdr:from>
    <xdr:ext cx="1785004" cy="371559"/>
    <xdr:pic>
      <xdr:nvPicPr>
        <xdr:cNvPr id="3" name="Imagen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008269" y="59531"/>
          <a:ext cx="1785004" cy="37155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3626644</xdr:colOff>
      <xdr:row>0</xdr:row>
      <xdr:rowOff>59531</xdr:rowOff>
    </xdr:from>
    <xdr:ext cx="1785004" cy="371559"/>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8741569" y="59531"/>
          <a:ext cx="1785004" cy="37155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tabSelected="1" zoomScaleNormal="100" workbookViewId="0">
      <selection sqref="A1:D1"/>
    </sheetView>
  </sheetViews>
  <sheetFormatPr baseColWidth="10" defaultRowHeight="15" x14ac:dyDescent="0.25"/>
  <cols>
    <col min="1" max="1" width="38.42578125" style="12" bestFit="1" customWidth="1"/>
    <col min="2" max="2" width="20.5703125" style="12" customWidth="1"/>
    <col min="3" max="3" width="17.7109375" style="12" bestFit="1" customWidth="1"/>
    <col min="4" max="4" width="82.7109375" style="12" customWidth="1"/>
    <col min="5" max="16384" width="11.42578125" style="12"/>
  </cols>
  <sheetData>
    <row r="1" spans="1:4" ht="36.75" customHeight="1" x14ac:dyDescent="0.25">
      <c r="A1" s="30" t="s">
        <v>14</v>
      </c>
      <c r="B1" s="30"/>
      <c r="C1" s="30"/>
      <c r="D1" s="30"/>
    </row>
    <row r="2" spans="1:4" ht="18" x14ac:dyDescent="0.25">
      <c r="A2" s="13"/>
    </row>
    <row r="3" spans="1:4" x14ac:dyDescent="0.25">
      <c r="A3" s="9" t="s">
        <v>15</v>
      </c>
      <c r="B3" s="9"/>
      <c r="C3" s="9"/>
      <c r="D3" s="9"/>
    </row>
    <row r="4" spans="1:4" x14ac:dyDescent="0.25">
      <c r="A4" s="3" t="s">
        <v>0</v>
      </c>
      <c r="B4" s="3" t="s">
        <v>1</v>
      </c>
      <c r="C4" s="14" t="s">
        <v>2</v>
      </c>
      <c r="D4" s="14" t="s">
        <v>3</v>
      </c>
    </row>
    <row r="5" spans="1:4" x14ac:dyDescent="0.25">
      <c r="A5" s="16" t="s">
        <v>20</v>
      </c>
      <c r="B5" s="17">
        <v>60</v>
      </c>
      <c r="C5" s="31" t="s">
        <v>22</v>
      </c>
      <c r="D5" s="29"/>
    </row>
    <row r="6" spans="1:4" ht="15" customHeight="1" x14ac:dyDescent="0.25">
      <c r="A6" s="16" t="s">
        <v>24</v>
      </c>
      <c r="B6" s="17">
        <v>15</v>
      </c>
      <c r="C6" s="31" t="s">
        <v>6</v>
      </c>
      <c r="D6" s="29"/>
    </row>
    <row r="7" spans="1:4" ht="15" customHeight="1" x14ac:dyDescent="0.25">
      <c r="A7" s="16" t="s">
        <v>25</v>
      </c>
      <c r="B7" s="17">
        <v>2</v>
      </c>
      <c r="C7" s="31" t="s">
        <v>26</v>
      </c>
      <c r="D7" s="29"/>
    </row>
    <row r="8" spans="1:4" x14ac:dyDescent="0.25">
      <c r="A8" s="16" t="s">
        <v>21</v>
      </c>
      <c r="B8" s="27">
        <f>B5*52</f>
        <v>3120</v>
      </c>
      <c r="C8" s="31" t="s">
        <v>23</v>
      </c>
      <c r="D8" s="29"/>
    </row>
    <row r="9" spans="1:4" x14ac:dyDescent="0.25">
      <c r="A9" s="19" t="s">
        <v>4</v>
      </c>
      <c r="B9" s="24">
        <v>145</v>
      </c>
      <c r="C9" s="31"/>
      <c r="D9" s="29"/>
    </row>
    <row r="10" spans="1:4" ht="15" customHeight="1" x14ac:dyDescent="0.25">
      <c r="A10" s="19" t="s">
        <v>5</v>
      </c>
      <c r="B10" s="20">
        <v>0.15</v>
      </c>
      <c r="C10" s="31"/>
      <c r="D10" s="29"/>
    </row>
    <row r="11" spans="1:4" x14ac:dyDescent="0.25">
      <c r="A11" s="19" t="s">
        <v>16</v>
      </c>
      <c r="B11" s="24">
        <v>36</v>
      </c>
      <c r="C11" s="32"/>
      <c r="D11" s="29"/>
    </row>
    <row r="12" spans="1:4" s="18" customFormat="1" x14ac:dyDescent="0.25">
      <c r="A12" s="19" t="s">
        <v>17</v>
      </c>
      <c r="B12" s="17">
        <v>240</v>
      </c>
      <c r="C12" s="17"/>
      <c r="D12" s="6"/>
    </row>
    <row r="13" spans="1:4" s="18" customFormat="1" x14ac:dyDescent="0.25">
      <c r="A13" s="19" t="s">
        <v>27</v>
      </c>
      <c r="B13" s="20">
        <v>0.9</v>
      </c>
      <c r="C13" s="17"/>
      <c r="D13" s="6"/>
    </row>
    <row r="14" spans="1:4" s="18" customFormat="1" x14ac:dyDescent="0.25">
      <c r="A14" s="19" t="s">
        <v>28</v>
      </c>
      <c r="B14" s="27">
        <f>NORMSINV(B13)</f>
        <v>1.2815515655446006</v>
      </c>
      <c r="C14" s="17"/>
      <c r="D14" s="6"/>
    </row>
    <row r="15" spans="1:4" s="18" customFormat="1" x14ac:dyDescent="0.25">
      <c r="A15" s="21" t="s">
        <v>11</v>
      </c>
      <c r="B15" s="33">
        <f>B5*B7+B14*B6*SQRT(B7)</f>
        <v>147.18581407310469</v>
      </c>
      <c r="C15" s="17" t="s">
        <v>6</v>
      </c>
      <c r="D15" s="16" t="str">
        <f>"Cuando el nivel de inventario esté en "&amp;ROUND(B15,2)&amp;" unidades, se debe colocar una nueva orden"</f>
        <v>Cuando el nivel de inventario esté en 147,19 unidades, se debe colocar una nueva orden</v>
      </c>
    </row>
    <row r="16" spans="1:4" s="18" customFormat="1" x14ac:dyDescent="0.25">
      <c r="A16" s="21" t="s">
        <v>29</v>
      </c>
      <c r="B16" s="33">
        <f>B14*B6*SQRT(B7)</f>
        <v>27.185814073104702</v>
      </c>
      <c r="C16" s="17" t="s">
        <v>6</v>
      </c>
      <c r="D16" s="16" t="str">
        <f>"Con un nivel de servicio de inventario de "&amp;B13&amp;" el inventario de seguridad es de "&amp;ROUND(B16,2)</f>
        <v>Con un nivel de servicio de inventario de 0,9 el inventario de seguridad es de 27,19</v>
      </c>
    </row>
    <row r="17" spans="1:4" s="18" customFormat="1" x14ac:dyDescent="0.25">
      <c r="A17" s="21" t="s">
        <v>18</v>
      </c>
      <c r="B17" s="33">
        <f>SQRT((2*B8*B9)/B11)</f>
        <v>158.53495934125488</v>
      </c>
      <c r="C17" s="17" t="s">
        <v>6</v>
      </c>
      <c r="D17" s="16" t="str">
        <f>"Se deben pedir "&amp;ROUND(B17,2)&amp;" unidades por orden"</f>
        <v>Se deben pedir 158,53 unidades por orden</v>
      </c>
    </row>
    <row r="18" spans="1:4" s="18" customFormat="1" x14ac:dyDescent="0.25">
      <c r="A18" s="21" t="s">
        <v>9</v>
      </c>
      <c r="B18" s="34">
        <f>B8/B17</f>
        <v>19.680201849259223</v>
      </c>
      <c r="C18" s="17" t="s">
        <v>10</v>
      </c>
      <c r="D18" s="16" t="str">
        <f>"Se realizan "&amp;ROUND(B18,0)&amp;" órdenes de pedido al año"</f>
        <v>Se realizan 20 órdenes de pedido al año</v>
      </c>
    </row>
    <row r="19" spans="1:4" s="18" customFormat="1" x14ac:dyDescent="0.25">
      <c r="A19" s="22" t="s">
        <v>19</v>
      </c>
      <c r="B19" s="28">
        <f>(B17/2)*B11+(B8/B17)*B9+B11*B16</f>
        <v>6685.947842916944</v>
      </c>
      <c r="C19" s="17" t="s">
        <v>31</v>
      </c>
      <c r="D19" s="16" t="str">
        <f>"El costo total anual de inventario es de $"&amp;ROUND(B19,2)</f>
        <v>El costo total anual de inventario es de $6685,95</v>
      </c>
    </row>
    <row r="20" spans="1:4" s="18" customFormat="1" x14ac:dyDescent="0.25">
      <c r="A20" s="21" t="s">
        <v>7</v>
      </c>
      <c r="B20" s="28">
        <f>(B8/B17)*B9</f>
        <v>2853.6292681425875</v>
      </c>
      <c r="C20" s="17" t="s">
        <v>31</v>
      </c>
      <c r="D20" s="16" t="str">
        <f>"El costo de ordenar anual de inventario es de $"&amp;ROUND(B20,2)</f>
        <v>El costo de ordenar anual de inventario es de $2853,63</v>
      </c>
    </row>
    <row r="21" spans="1:4" s="18" customFormat="1" x14ac:dyDescent="0.25">
      <c r="A21" s="21" t="s">
        <v>8</v>
      </c>
      <c r="B21" s="28">
        <f>(B17/2)*B11</f>
        <v>2853.6292681425875</v>
      </c>
      <c r="C21" s="17" t="s">
        <v>31</v>
      </c>
      <c r="D21" s="16" t="str">
        <f>"El costo de mantener anual de inventario es de $"&amp;ROUND(B21,2)</f>
        <v>El costo de mantener anual de inventario es de $2853,63</v>
      </c>
    </row>
    <row r="22" spans="1:4" s="18" customFormat="1" x14ac:dyDescent="0.25">
      <c r="A22" s="12"/>
      <c r="B22" s="25"/>
    </row>
    <row r="23" spans="1:4" x14ac:dyDescent="0.25">
      <c r="A23" s="23" t="s">
        <v>30</v>
      </c>
    </row>
    <row r="24" spans="1:4" x14ac:dyDescent="0.25">
      <c r="A24" s="26" t="s">
        <v>12</v>
      </c>
      <c r="B24" s="26"/>
      <c r="C24" s="26"/>
      <c r="D24" s="26"/>
    </row>
    <row r="25" spans="1:4" ht="47.25" customHeight="1" x14ac:dyDescent="0.25">
      <c r="A25" s="8" t="s">
        <v>34</v>
      </c>
      <c r="B25" s="8"/>
      <c r="C25" s="8"/>
      <c r="D25" s="8"/>
    </row>
    <row r="26" spans="1:4" x14ac:dyDescent="0.25">
      <c r="A26" s="8" t="s">
        <v>32</v>
      </c>
      <c r="B26" s="8"/>
      <c r="C26" s="8"/>
      <c r="D26" s="8"/>
    </row>
    <row r="27" spans="1:4" ht="15" customHeight="1" x14ac:dyDescent="0.25">
      <c r="A27" s="8" t="s">
        <v>33</v>
      </c>
      <c r="B27" s="8"/>
      <c r="C27" s="8"/>
      <c r="D27" s="8"/>
    </row>
    <row r="28" spans="1:4" ht="15" customHeight="1" x14ac:dyDescent="0.25">
      <c r="A28" s="8" t="s">
        <v>13</v>
      </c>
      <c r="B28" s="8"/>
      <c r="C28" s="8"/>
      <c r="D28" s="8"/>
    </row>
    <row r="29" spans="1:4" s="15" customFormat="1" x14ac:dyDescent="0.25">
      <c r="A29" s="12"/>
    </row>
  </sheetData>
  <mergeCells count="7">
    <mergeCell ref="A28:D28"/>
    <mergeCell ref="A1:D1"/>
    <mergeCell ref="A3:D3"/>
    <mergeCell ref="A24:D24"/>
    <mergeCell ref="A25:D25"/>
    <mergeCell ref="A26:D26"/>
    <mergeCell ref="A27:D27"/>
  </mergeCells>
  <dataValidations count="1">
    <dataValidation allowBlank="1" showInputMessage="1" showErrorMessage="1" promptTitle="Fija las unidades" prompt="En este ejemplo &quot;d&quot; está dado en unidades por semana, por lo que la demanda anual se calcula multiplicando este valor por 52, que es el número de semanas por año. Si estuviese dada en unidades día, lo multiplicarías por el número de días que tiene un año." sqref="C5:C7"/>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zoomScaleNormal="100" workbookViewId="0">
      <selection sqref="A1:D1"/>
    </sheetView>
  </sheetViews>
  <sheetFormatPr baseColWidth="10" defaultRowHeight="15" x14ac:dyDescent="0.25"/>
  <cols>
    <col min="1" max="1" width="38.42578125" bestFit="1" customWidth="1"/>
    <col min="2" max="2" width="20.5703125" customWidth="1"/>
    <col min="3" max="3" width="17.7109375" bestFit="1" customWidth="1"/>
    <col min="4" max="4" width="82.7109375" customWidth="1"/>
  </cols>
  <sheetData>
    <row r="1" spans="1:4" ht="36.75" customHeight="1" x14ac:dyDescent="0.25">
      <c r="A1" s="30" t="s">
        <v>14</v>
      </c>
      <c r="B1" s="30"/>
      <c r="C1" s="30"/>
      <c r="D1" s="30"/>
    </row>
    <row r="2" spans="1:4" ht="18" x14ac:dyDescent="0.25">
      <c r="A2" s="1"/>
    </row>
    <row r="3" spans="1:4" x14ac:dyDescent="0.25">
      <c r="A3" s="9" t="s">
        <v>37</v>
      </c>
      <c r="B3" s="9"/>
      <c r="C3" s="9"/>
      <c r="D3" s="9"/>
    </row>
    <row r="4" spans="1:4" x14ac:dyDescent="0.25">
      <c r="A4" s="3" t="s">
        <v>0</v>
      </c>
      <c r="B4" s="3" t="s">
        <v>1</v>
      </c>
      <c r="C4" s="4" t="s">
        <v>2</v>
      </c>
      <c r="D4" s="14" t="s">
        <v>3</v>
      </c>
    </row>
    <row r="5" spans="1:4" x14ac:dyDescent="0.25">
      <c r="A5" s="16" t="s">
        <v>20</v>
      </c>
      <c r="B5" s="17">
        <v>20</v>
      </c>
      <c r="C5" s="31" t="s">
        <v>22</v>
      </c>
      <c r="D5" s="29"/>
    </row>
    <row r="6" spans="1:4" s="12" customFormat="1" ht="15" customHeight="1" x14ac:dyDescent="0.25">
      <c r="A6" s="16" t="s">
        <v>25</v>
      </c>
      <c r="B6" s="17">
        <v>10</v>
      </c>
      <c r="C6" s="31" t="s">
        <v>26</v>
      </c>
      <c r="D6" s="29"/>
    </row>
    <row r="7" spans="1:4" s="12" customFormat="1" ht="15" customHeight="1" x14ac:dyDescent="0.25">
      <c r="A7" s="16" t="s">
        <v>35</v>
      </c>
      <c r="B7" s="17">
        <v>4</v>
      </c>
      <c r="C7" s="31" t="s">
        <v>6</v>
      </c>
      <c r="D7" s="29"/>
    </row>
    <row r="8" spans="1:4" s="12" customFormat="1" x14ac:dyDescent="0.25">
      <c r="A8" s="16" t="s">
        <v>21</v>
      </c>
      <c r="B8" s="27">
        <f>B5*52</f>
        <v>1040</v>
      </c>
      <c r="C8" s="31" t="s">
        <v>23</v>
      </c>
      <c r="D8" s="29"/>
    </row>
    <row r="9" spans="1:4" x14ac:dyDescent="0.25">
      <c r="A9" s="19" t="s">
        <v>4</v>
      </c>
      <c r="B9" s="24">
        <v>130</v>
      </c>
      <c r="C9" s="31"/>
      <c r="D9" s="29"/>
    </row>
    <row r="10" spans="1:4" ht="15" customHeight="1" x14ac:dyDescent="0.25">
      <c r="A10" s="19" t="s">
        <v>5</v>
      </c>
      <c r="B10" s="20">
        <v>0.12</v>
      </c>
      <c r="C10" s="31"/>
      <c r="D10" s="29"/>
    </row>
    <row r="11" spans="1:4" x14ac:dyDescent="0.25">
      <c r="A11" s="19" t="s">
        <v>16</v>
      </c>
      <c r="B11" s="24">
        <f>B10*B12</f>
        <v>28.799999999999997</v>
      </c>
      <c r="C11" s="32"/>
      <c r="D11" s="29"/>
    </row>
    <row r="12" spans="1:4" s="5" customFormat="1" x14ac:dyDescent="0.25">
      <c r="A12" s="19" t="s">
        <v>17</v>
      </c>
      <c r="B12" s="17">
        <v>240</v>
      </c>
      <c r="C12" s="17"/>
      <c r="D12" s="6"/>
    </row>
    <row r="13" spans="1:4" s="5" customFormat="1" x14ac:dyDescent="0.25">
      <c r="A13" s="19" t="s">
        <v>27</v>
      </c>
      <c r="B13" s="20">
        <v>0.98</v>
      </c>
      <c r="C13" s="17"/>
      <c r="D13" s="6"/>
    </row>
    <row r="14" spans="1:4" s="5" customFormat="1" x14ac:dyDescent="0.25">
      <c r="A14" s="19" t="s">
        <v>28</v>
      </c>
      <c r="B14" s="27">
        <f>NORMSINV(B13)</f>
        <v>2.0537489106318221</v>
      </c>
      <c r="C14" s="17"/>
      <c r="D14" s="6"/>
    </row>
    <row r="15" spans="1:4" s="5" customFormat="1" x14ac:dyDescent="0.25">
      <c r="A15" s="21" t="s">
        <v>11</v>
      </c>
      <c r="B15" s="33">
        <f>B5*B6+B14*B7*B5</f>
        <v>364.29991285054575</v>
      </c>
      <c r="C15" s="17" t="s">
        <v>6</v>
      </c>
      <c r="D15" s="16" t="str">
        <f>"Cuando el nivel de inventario esté en "&amp;ROUND(B15,2)&amp;" unidades, se debe colocar una nueva orden"</f>
        <v>Cuando el nivel de inventario esté en 364,3 unidades, se debe colocar una nueva orden</v>
      </c>
    </row>
    <row r="16" spans="1:4" s="18" customFormat="1" x14ac:dyDescent="0.25">
      <c r="A16" s="21" t="s">
        <v>29</v>
      </c>
      <c r="B16" s="33">
        <f>B14*B7*B5</f>
        <v>164.29991285054575</v>
      </c>
      <c r="C16" s="17" t="s">
        <v>6</v>
      </c>
      <c r="D16" s="16" t="str">
        <f>"Con un nivel de servicio de inventario de "&amp;B13&amp;" el inventario de seguridad es de "&amp;ROUND(B16,2)</f>
        <v>Con un nivel de servicio de inventario de 0,98 el inventario de seguridad es de 164,3</v>
      </c>
    </row>
    <row r="17" spans="1:4" s="5" customFormat="1" x14ac:dyDescent="0.25">
      <c r="A17" s="21" t="s">
        <v>18</v>
      </c>
      <c r="B17" s="33">
        <f>SQRT((2*B8*B9)/B11)</f>
        <v>96.896279024990889</v>
      </c>
      <c r="C17" s="17" t="s">
        <v>6</v>
      </c>
      <c r="D17" s="16" t="str">
        <f>"Se deben pedir "&amp;ROUND(B17,2)&amp;" unidades por orden"</f>
        <v>Se deben pedir 96,9 unidades por orden</v>
      </c>
    </row>
    <row r="18" spans="1:4" s="18" customFormat="1" x14ac:dyDescent="0.25">
      <c r="A18" s="21" t="s">
        <v>9</v>
      </c>
      <c r="B18" s="34">
        <f>B8/B17</f>
        <v>10.733126291998991</v>
      </c>
      <c r="C18" s="17" t="s">
        <v>10</v>
      </c>
      <c r="D18" s="16" t="str">
        <f>"Se realizan "&amp;ROUND(B18,0)&amp;" órdenes de pedido al año"</f>
        <v>Se realizan 11 órdenes de pedido al año</v>
      </c>
    </row>
    <row r="19" spans="1:4" s="11" customFormat="1" x14ac:dyDescent="0.25">
      <c r="A19" s="22" t="s">
        <v>19</v>
      </c>
      <c r="B19" s="28">
        <f>(B17/2)*B11+(B8/B17)*B9+B11*B16</f>
        <v>7522.4503260154543</v>
      </c>
      <c r="C19" s="17" t="s">
        <v>31</v>
      </c>
      <c r="D19" s="16" t="str">
        <f>"El costo total anual de inventario es de $"&amp;ROUND(B19,2)</f>
        <v>El costo total anual de inventario es de $7522,45</v>
      </c>
    </row>
    <row r="20" spans="1:4" s="11" customFormat="1" x14ac:dyDescent="0.25">
      <c r="A20" s="21" t="s">
        <v>7</v>
      </c>
      <c r="B20" s="28">
        <f>(B8/B17)*B9</f>
        <v>1395.3064179598689</v>
      </c>
      <c r="C20" s="17" t="s">
        <v>31</v>
      </c>
      <c r="D20" s="16" t="str">
        <f>"El costo de ordenar anual de inventario es de $"&amp;ROUND(B20,2)</f>
        <v>El costo de ordenar anual de inventario es de $1395,31</v>
      </c>
    </row>
    <row r="21" spans="1:4" s="11" customFormat="1" x14ac:dyDescent="0.25">
      <c r="A21" s="21" t="s">
        <v>8</v>
      </c>
      <c r="B21" s="28">
        <f>(B17/2)*B11</f>
        <v>1395.3064179598687</v>
      </c>
      <c r="C21" s="17" t="s">
        <v>31</v>
      </c>
      <c r="D21" s="16" t="str">
        <f>"El costo de mantener anual de inventario es de $"&amp;ROUND(B21,2)</f>
        <v>El costo de mantener anual de inventario es de $1395,31</v>
      </c>
    </row>
    <row r="22" spans="1:4" s="5" customFormat="1" x14ac:dyDescent="0.25">
      <c r="A22" s="10"/>
      <c r="B22" s="25"/>
    </row>
    <row r="23" spans="1:4" x14ac:dyDescent="0.25">
      <c r="A23" s="7" t="s">
        <v>30</v>
      </c>
    </row>
    <row r="24" spans="1:4" x14ac:dyDescent="0.25">
      <c r="A24" s="26" t="s">
        <v>12</v>
      </c>
      <c r="B24" s="26"/>
      <c r="C24" s="26"/>
      <c r="D24" s="26"/>
    </row>
    <row r="25" spans="1:4" s="12" customFormat="1" ht="47.25" customHeight="1" x14ac:dyDescent="0.25">
      <c r="A25" s="8" t="s">
        <v>34</v>
      </c>
      <c r="B25" s="8"/>
      <c r="C25" s="8"/>
      <c r="D25" s="8"/>
    </row>
    <row r="26" spans="1:4" s="12" customFormat="1" x14ac:dyDescent="0.25">
      <c r="A26" s="8" t="s">
        <v>32</v>
      </c>
      <c r="B26" s="8"/>
      <c r="C26" s="8"/>
      <c r="D26" s="8"/>
    </row>
    <row r="27" spans="1:4" ht="15" customHeight="1" x14ac:dyDescent="0.25">
      <c r="A27" s="8" t="s">
        <v>33</v>
      </c>
      <c r="B27" s="8"/>
      <c r="C27" s="8"/>
      <c r="D27" s="8"/>
    </row>
    <row r="28" spans="1:4" ht="15" customHeight="1" x14ac:dyDescent="0.25">
      <c r="A28" s="8" t="s">
        <v>13</v>
      </c>
      <c r="B28" s="8"/>
      <c r="C28" s="8"/>
      <c r="D28" s="8"/>
    </row>
    <row r="29" spans="1:4" s="2" customFormat="1" x14ac:dyDescent="0.25">
      <c r="A29"/>
    </row>
  </sheetData>
  <mergeCells count="7">
    <mergeCell ref="A3:D3"/>
    <mergeCell ref="A24:D24"/>
    <mergeCell ref="A25:D25"/>
    <mergeCell ref="A27:D27"/>
    <mergeCell ref="A28:D28"/>
    <mergeCell ref="A26:D26"/>
    <mergeCell ref="A1:D1"/>
  </mergeCells>
  <dataValidations count="1">
    <dataValidation allowBlank="1" showInputMessage="1" showErrorMessage="1" promptTitle="Fija las unidades" prompt="En este ejemplo &quot;d&quot; está dado en unidades por semana, por lo que la demanda anual se calcula multiplicando este valor por 52, que es el número de semanas por año. Si estuviese dada en unidades día, lo multiplicarías por el número de días que tiene un año." sqref="C5:C7"/>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Normal="100" workbookViewId="0">
      <selection sqref="A1:D1"/>
    </sheetView>
  </sheetViews>
  <sheetFormatPr baseColWidth="10" defaultRowHeight="15" x14ac:dyDescent="0.25"/>
  <cols>
    <col min="1" max="1" width="38.42578125" style="12" bestFit="1" customWidth="1"/>
    <col min="2" max="2" width="20.5703125" style="12" customWidth="1"/>
    <col min="3" max="3" width="17.7109375" style="12" bestFit="1" customWidth="1"/>
    <col min="4" max="4" width="82.7109375" style="12" customWidth="1"/>
    <col min="5" max="16384" width="11.42578125" style="12"/>
  </cols>
  <sheetData>
    <row r="1" spans="1:4" ht="36.75" customHeight="1" x14ac:dyDescent="0.25">
      <c r="A1" s="30" t="s">
        <v>14</v>
      </c>
      <c r="B1" s="30"/>
      <c r="C1" s="30"/>
      <c r="D1" s="30"/>
    </row>
    <row r="2" spans="1:4" ht="18" x14ac:dyDescent="0.25">
      <c r="A2" s="13"/>
    </row>
    <row r="3" spans="1:4" x14ac:dyDescent="0.25">
      <c r="A3" s="9" t="s">
        <v>36</v>
      </c>
      <c r="B3" s="9"/>
      <c r="C3" s="9"/>
      <c r="D3" s="9"/>
    </row>
    <row r="4" spans="1:4" x14ac:dyDescent="0.25">
      <c r="A4" s="3" t="s">
        <v>0</v>
      </c>
      <c r="B4" s="3" t="s">
        <v>1</v>
      </c>
      <c r="C4" s="14" t="s">
        <v>2</v>
      </c>
      <c r="D4" s="14" t="s">
        <v>3</v>
      </c>
    </row>
    <row r="5" spans="1:4" x14ac:dyDescent="0.25">
      <c r="A5" s="16" t="s">
        <v>20</v>
      </c>
      <c r="B5" s="17">
        <v>200</v>
      </c>
      <c r="C5" s="31" t="s">
        <v>22</v>
      </c>
      <c r="D5" s="29"/>
    </row>
    <row r="6" spans="1:4" ht="15" customHeight="1" x14ac:dyDescent="0.25">
      <c r="A6" s="16" t="s">
        <v>24</v>
      </c>
      <c r="B6" s="17">
        <v>20</v>
      </c>
      <c r="C6" s="31" t="s">
        <v>6</v>
      </c>
      <c r="D6" s="29"/>
    </row>
    <row r="7" spans="1:4" ht="15" customHeight="1" x14ac:dyDescent="0.25">
      <c r="A7" s="16" t="s">
        <v>25</v>
      </c>
      <c r="B7" s="17">
        <v>18</v>
      </c>
      <c r="C7" s="31" t="s">
        <v>26</v>
      </c>
      <c r="D7" s="29"/>
    </row>
    <row r="8" spans="1:4" ht="15" customHeight="1" x14ac:dyDescent="0.25">
      <c r="A8" s="16" t="s">
        <v>35</v>
      </c>
      <c r="B8" s="17">
        <v>8</v>
      </c>
      <c r="C8" s="31" t="s">
        <v>6</v>
      </c>
      <c r="D8" s="29"/>
    </row>
    <row r="9" spans="1:4" x14ac:dyDescent="0.25">
      <c r="A9" s="16" t="s">
        <v>21</v>
      </c>
      <c r="B9" s="27">
        <f>B5*52</f>
        <v>10400</v>
      </c>
      <c r="C9" s="31" t="s">
        <v>23</v>
      </c>
      <c r="D9" s="29"/>
    </row>
    <row r="10" spans="1:4" x14ac:dyDescent="0.25">
      <c r="A10" s="19" t="s">
        <v>4</v>
      </c>
      <c r="B10" s="24">
        <v>120</v>
      </c>
      <c r="C10" s="31"/>
      <c r="D10" s="29"/>
    </row>
    <row r="11" spans="1:4" ht="15" customHeight="1" x14ac:dyDescent="0.25">
      <c r="A11" s="19" t="s">
        <v>5</v>
      </c>
      <c r="B11" s="20">
        <v>0.15</v>
      </c>
      <c r="C11" s="31"/>
      <c r="D11" s="29"/>
    </row>
    <row r="12" spans="1:4" x14ac:dyDescent="0.25">
      <c r="A12" s="19" t="s">
        <v>16</v>
      </c>
      <c r="B12" s="24">
        <f>B13*B11</f>
        <v>36</v>
      </c>
      <c r="C12" s="32"/>
      <c r="D12" s="29"/>
    </row>
    <row r="13" spans="1:4" s="18" customFormat="1" x14ac:dyDescent="0.25">
      <c r="A13" s="19" t="s">
        <v>17</v>
      </c>
      <c r="B13" s="17">
        <v>240</v>
      </c>
      <c r="C13" s="17"/>
      <c r="D13" s="6"/>
    </row>
    <row r="14" spans="1:4" s="18" customFormat="1" x14ac:dyDescent="0.25">
      <c r="A14" s="19" t="s">
        <v>27</v>
      </c>
      <c r="B14" s="20">
        <v>0.95</v>
      </c>
      <c r="C14" s="17"/>
      <c r="D14" s="6"/>
    </row>
    <row r="15" spans="1:4" s="18" customFormat="1" x14ac:dyDescent="0.25">
      <c r="A15" s="19" t="s">
        <v>28</v>
      </c>
      <c r="B15" s="27">
        <f>NORMSINV(B14)</f>
        <v>1.6448536269514715</v>
      </c>
      <c r="C15" s="17"/>
      <c r="D15" s="6"/>
    </row>
    <row r="16" spans="1:4" s="18" customFormat="1" x14ac:dyDescent="0.25">
      <c r="A16" s="21" t="s">
        <v>11</v>
      </c>
      <c r="B16" s="33">
        <f>(B5*B7)+B15*SQRT((B6^2)*B7+(B5^2)*(B8^2))</f>
        <v>6235.4641252260935</v>
      </c>
      <c r="C16" s="17" t="s">
        <v>6</v>
      </c>
      <c r="D16" s="16" t="str">
        <f>"Cuando el nivel de inventario esté en "&amp;ROUND(B16,2)&amp;" unidades, se debe colocar una nueva orden"</f>
        <v>Cuando el nivel de inventario esté en 6235,46 unidades, se debe colocar una nueva orden</v>
      </c>
    </row>
    <row r="17" spans="1:4" s="18" customFormat="1" x14ac:dyDescent="0.25">
      <c r="A17" s="21" t="s">
        <v>29</v>
      </c>
      <c r="B17" s="33">
        <f>B15*SQRT((B6^2)*B7+(B5^2)*(B8^2))</f>
        <v>2635.4641252260935</v>
      </c>
      <c r="C17" s="17" t="s">
        <v>6</v>
      </c>
      <c r="D17" s="16" t="str">
        <f>"Con un nivel de servicio de inventario de "&amp;B14&amp;" el inventario de seguridad es de "&amp;ROUND(B17,2)</f>
        <v>Con un nivel de servicio de inventario de 0,95 el inventario de seguridad es de 2635,46</v>
      </c>
    </row>
    <row r="18" spans="1:4" s="18" customFormat="1" x14ac:dyDescent="0.25">
      <c r="A18" s="21" t="s">
        <v>18</v>
      </c>
      <c r="B18" s="33">
        <f>SQRT((2*B9*B10)/B12)</f>
        <v>263.31223544175333</v>
      </c>
      <c r="C18" s="17" t="s">
        <v>6</v>
      </c>
      <c r="D18" s="16" t="str">
        <f>"Se deben pedir "&amp;ROUND(B18,2)&amp;" unidades por orden"</f>
        <v>Se deben pedir 263,31 unidades por orden</v>
      </c>
    </row>
    <row r="19" spans="1:4" s="18" customFormat="1" x14ac:dyDescent="0.25">
      <c r="A19" s="21" t="s">
        <v>9</v>
      </c>
      <c r="B19" s="34">
        <f>B9/B18</f>
        <v>39.496835316262995</v>
      </c>
      <c r="C19" s="17" t="s">
        <v>10</v>
      </c>
      <c r="D19" s="16" t="str">
        <f>"Se realizan "&amp;ROUND(B19,0)&amp;" órdenes de pedido al año"</f>
        <v>Se realizan 39 órdenes de pedido al año</v>
      </c>
    </row>
    <row r="20" spans="1:4" s="18" customFormat="1" x14ac:dyDescent="0.25">
      <c r="A20" s="22" t="s">
        <v>19</v>
      </c>
      <c r="B20" s="28">
        <f>(B18/2)*B12+(B9/B18)*B10+B12*B17</f>
        <v>104355.94898404248</v>
      </c>
      <c r="C20" s="17" t="s">
        <v>31</v>
      </c>
      <c r="D20" s="16" t="str">
        <f>"El costo total anual de inventario es de $"&amp;ROUND(B20,2)</f>
        <v>El costo total anual de inventario es de $104355,95</v>
      </c>
    </row>
    <row r="21" spans="1:4" s="18" customFormat="1" x14ac:dyDescent="0.25">
      <c r="A21" s="21" t="s">
        <v>7</v>
      </c>
      <c r="B21" s="28">
        <f>(B9/B18)*B10</f>
        <v>4739.6202379515598</v>
      </c>
      <c r="C21" s="17" t="s">
        <v>31</v>
      </c>
      <c r="D21" s="16" t="str">
        <f>"El costo de ordenar anual de inventario es de $"&amp;ROUND(B21,2)</f>
        <v>El costo de ordenar anual de inventario es de $4739,62</v>
      </c>
    </row>
    <row r="22" spans="1:4" s="18" customFormat="1" x14ac:dyDescent="0.25">
      <c r="A22" s="21" t="s">
        <v>8</v>
      </c>
      <c r="B22" s="28">
        <f>(B18/2)*B12</f>
        <v>4739.6202379515598</v>
      </c>
      <c r="C22" s="17" t="s">
        <v>31</v>
      </c>
      <c r="D22" s="16" t="str">
        <f>"El costo de mantener anual de inventario es de $"&amp;ROUND(B22,2)</f>
        <v>El costo de mantener anual de inventario es de $4739,62</v>
      </c>
    </row>
    <row r="23" spans="1:4" s="18" customFormat="1" x14ac:dyDescent="0.25">
      <c r="A23" s="12"/>
      <c r="B23" s="25"/>
    </row>
    <row r="24" spans="1:4" x14ac:dyDescent="0.25">
      <c r="A24" s="23" t="s">
        <v>30</v>
      </c>
    </row>
    <row r="25" spans="1:4" x14ac:dyDescent="0.25">
      <c r="A25" s="26" t="s">
        <v>12</v>
      </c>
      <c r="B25" s="26"/>
      <c r="C25" s="26"/>
      <c r="D25" s="26"/>
    </row>
    <row r="26" spans="1:4" ht="47.25" customHeight="1" x14ac:dyDescent="0.25">
      <c r="A26" s="8" t="s">
        <v>34</v>
      </c>
      <c r="B26" s="8"/>
      <c r="C26" s="8"/>
      <c r="D26" s="8"/>
    </row>
    <row r="27" spans="1:4" x14ac:dyDescent="0.25">
      <c r="A27" s="8" t="s">
        <v>32</v>
      </c>
      <c r="B27" s="8"/>
      <c r="C27" s="8"/>
      <c r="D27" s="8"/>
    </row>
    <row r="28" spans="1:4" ht="15" customHeight="1" x14ac:dyDescent="0.25">
      <c r="A28" s="8" t="s">
        <v>33</v>
      </c>
      <c r="B28" s="8"/>
      <c r="C28" s="8"/>
      <c r="D28" s="8"/>
    </row>
    <row r="29" spans="1:4" ht="15" customHeight="1" x14ac:dyDescent="0.25">
      <c r="A29" s="8" t="s">
        <v>13</v>
      </c>
      <c r="B29" s="8"/>
      <c r="C29" s="8"/>
      <c r="D29" s="8"/>
    </row>
    <row r="30" spans="1:4" s="15" customFormat="1" x14ac:dyDescent="0.25">
      <c r="A30" s="12"/>
    </row>
  </sheetData>
  <mergeCells count="7">
    <mergeCell ref="A29:D29"/>
    <mergeCell ref="A1:D1"/>
    <mergeCell ref="A3:D3"/>
    <mergeCell ref="A25:D25"/>
    <mergeCell ref="A26:D26"/>
    <mergeCell ref="A27:D27"/>
    <mergeCell ref="A28:D28"/>
  </mergeCells>
  <dataValidations count="1">
    <dataValidation allowBlank="1" showInputMessage="1" showErrorMessage="1" promptTitle="Fija las unidades" prompt="En este ejemplo &quot;d&quot; está dado en unidades por semana, por lo que la demanda anual se calcula multiplicando este valor por 52, que es el número de semanas por año. Si estuviese dada en unidades día, lo multiplicarías por el número de días que tiene un año." sqref="C5:C8"/>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Dem variable LT constante</vt:lpstr>
      <vt:lpstr>Dem constante LT variable</vt:lpstr>
      <vt:lpstr>Dem variable LT variable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excel sistema de inventario de revisión continua</dc:title>
  <dc:creator>Ingenio Empresa</dc:creator>
  <cp:keywords>inventario</cp:keywords>
  <cp:lastModifiedBy>Coordinador Calidad</cp:lastModifiedBy>
  <dcterms:created xsi:type="dcterms:W3CDTF">2017-10-31T13:57:06Z</dcterms:created>
  <dcterms:modified xsi:type="dcterms:W3CDTF">2018-05-17T16:09:43Z</dcterms:modified>
</cp:coreProperties>
</file>