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cuments\"/>
    </mc:Choice>
  </mc:AlternateContent>
  <bookViews>
    <workbookView xWindow="0" yWindow="0" windowWidth="20490" windowHeight="7365"/>
  </bookViews>
  <sheets>
    <sheet name="EOQ con dscto por cantida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I15" i="1"/>
  <c r="L14" i="1"/>
  <c r="I14" i="1"/>
  <c r="L13" i="1"/>
  <c r="I13" i="1"/>
  <c r="L12" i="1"/>
  <c r="I12" i="1"/>
  <c r="B12" i="1"/>
  <c r="K15" i="1" s="1"/>
  <c r="L11" i="1"/>
  <c r="I11" i="1"/>
  <c r="B11" i="1"/>
  <c r="K14" i="1" s="1"/>
  <c r="B10" i="1"/>
  <c r="K13" i="1" s="1"/>
  <c r="B9" i="1"/>
  <c r="K12" i="1" s="1"/>
  <c r="B8" i="1"/>
  <c r="D8" i="1" s="1"/>
  <c r="G13" i="1" l="1"/>
  <c r="H13" i="1"/>
  <c r="H15" i="1"/>
  <c r="G15" i="1"/>
  <c r="H14" i="1"/>
  <c r="G14" i="1"/>
  <c r="H12" i="1"/>
  <c r="G12" i="1"/>
  <c r="D9" i="1"/>
  <c r="D12" i="1"/>
  <c r="D11" i="1"/>
  <c r="K11" i="1"/>
  <c r="D10" i="1"/>
  <c r="J13" i="1" l="1"/>
  <c r="H11" i="1"/>
  <c r="G11" i="1"/>
  <c r="J12" i="1"/>
  <c r="J15" i="1"/>
  <c r="J14" i="1"/>
  <c r="J11" i="1" l="1"/>
  <c r="A14" i="1" l="1"/>
  <c r="B15" i="1"/>
  <c r="D15" i="1" l="1"/>
  <c r="B16" i="1"/>
  <c r="B17" i="1" l="1"/>
  <c r="D17" i="1" s="1"/>
  <c r="D16" i="1"/>
</calcChain>
</file>

<file path=xl/comments1.xml><?xml version="1.0" encoding="utf-8"?>
<comments xmlns="http://schemas.openxmlformats.org/spreadsheetml/2006/main">
  <authors>
    <author>Coordinador Calidad</author>
  </authors>
  <commentList>
    <comment ref="I4" authorId="0" shapeId="0">
      <text>
        <r>
          <rPr>
            <sz val="9"/>
            <color indexed="81"/>
            <rFont val="Tahoma"/>
            <family val="2"/>
          </rPr>
          <t xml:space="preserve">No se consideran descuentos de 0 a un número específico de unidades.
</t>
        </r>
      </text>
    </comment>
  </commentList>
</comments>
</file>

<file path=xl/sharedStrings.xml><?xml version="1.0" encoding="utf-8"?>
<sst xmlns="http://schemas.openxmlformats.org/spreadsheetml/2006/main" count="59" uniqueCount="44">
  <si>
    <t>Plantilla Modelo cantidad económica de pedido (EOQ) con descuento por cantidad</t>
  </si>
  <si>
    <t>Item</t>
  </si>
  <si>
    <t>Datos</t>
  </si>
  <si>
    <t>Detalle</t>
  </si>
  <si>
    <t>Interpretación</t>
  </si>
  <si>
    <t>Desde</t>
  </si>
  <si>
    <t>Hasta</t>
  </si>
  <si>
    <t>Costo por unidad</t>
  </si>
  <si>
    <t>Demanda (D)</t>
  </si>
  <si>
    <t>anual</t>
  </si>
  <si>
    <t>Rango 1</t>
  </si>
  <si>
    <t>Costo de ordenar (S)</t>
  </si>
  <si>
    <t>por orden</t>
  </si>
  <si>
    <t>Rango 2</t>
  </si>
  <si>
    <t>Porcentaje de costo de mantener (I)</t>
  </si>
  <si>
    <t>anual por unidad</t>
  </si>
  <si>
    <t>Rango 3</t>
  </si>
  <si>
    <t>Número de días de trabajo</t>
  </si>
  <si>
    <t>por año</t>
  </si>
  <si>
    <t>Rango 4</t>
  </si>
  <si>
    <t>Cantidad óptima de pedido Q* rango 1</t>
  </si>
  <si>
    <t>unidades</t>
  </si>
  <si>
    <t>Rango 5</t>
  </si>
  <si>
    <t>Cantidad óptima de pedido Q* rango 2</t>
  </si>
  <si>
    <t>Cantidad óptima de pedido Q* rango 3</t>
  </si>
  <si>
    <t>Descuento</t>
  </si>
  <si>
    <t>Costo de ordenar</t>
  </si>
  <si>
    <t>Costo de mantener</t>
  </si>
  <si>
    <t>Costo del producto</t>
  </si>
  <si>
    <t>Costo total</t>
  </si>
  <si>
    <t>Cantidad a ordenar</t>
  </si>
  <si>
    <t>Precio unitario</t>
  </si>
  <si>
    <t>No modificar</t>
  </si>
  <si>
    <t>Cantidad óptima de pedido Q* rango 4</t>
  </si>
  <si>
    <t>Cantidad óptima de pedido Q* rango 5</t>
  </si>
  <si>
    <t>Número esperado de ordenes (N)</t>
  </si>
  <si>
    <t>órdenes</t>
  </si>
  <si>
    <t>Tiempo esperado entre órdenes (L)</t>
  </si>
  <si>
    <t>días</t>
  </si>
  <si>
    <t>Punto de reorden ®</t>
  </si>
  <si>
    <t>Instrucciones</t>
  </si>
  <si>
    <t>Las celdas de color blanco son las que se pueden diligenciar. Las de color gris son de cálculo automático.</t>
  </si>
  <si>
    <t>Para entender más, ingresa a https://ingenioempresa.com/modelo-de-cantidad-economica-eoq/</t>
  </si>
  <si>
    <t>En caso de que detectes algún error en el cálculo, por favor reportalo aquí: https://ingenioempresa.com/contacto/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</si>
</sst>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Tahoma"/>
      <family val="2"/>
    </font>
    <font>
      <b/>
      <sz val="18"/>
      <color theme="1"/>
      <name val="Gisha"/>
      <family val="2"/>
    </font>
    <font>
      <sz val="11"/>
      <color theme="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43" fontId="7" fillId="0" borderId="4" xfId="1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7" fillId="6" borderId="4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4" fontId="7" fillId="6" borderId="4" xfId="1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464344</xdr:colOff>
      <xdr:row>0</xdr:row>
      <xdr:rowOff>11906</xdr:rowOff>
    </xdr:from>
    <xdr:to>
      <xdr:col>12</xdr:col>
      <xdr:colOff>877748</xdr:colOff>
      <xdr:row>0</xdr:row>
      <xdr:rowOff>383465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57219" y="11906"/>
          <a:ext cx="1785004" cy="371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showGridLines="0" tabSelected="1" zoomScale="80" zoomScaleNormal="80" workbookViewId="0">
      <selection activeCell="A14" sqref="A14:D14"/>
    </sheetView>
  </sheetViews>
  <sheetFormatPr baseColWidth="10" defaultRowHeight="15" x14ac:dyDescent="0.25"/>
  <cols>
    <col min="1" max="1" width="40.7109375" bestFit="1" customWidth="1"/>
    <col min="2" max="2" width="13.42578125" bestFit="1" customWidth="1"/>
    <col min="3" max="3" width="18" bestFit="1" customWidth="1"/>
    <col min="4" max="4" width="89.42578125" bestFit="1" customWidth="1"/>
    <col min="6" max="6" width="12" style="8" bestFit="1" customWidth="1"/>
    <col min="7" max="13" width="20.5703125" customWidth="1"/>
  </cols>
  <sheetData>
    <row r="1" spans="1:13" ht="36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</row>
    <row r="2" spans="1:13" ht="18" x14ac:dyDescent="0.25">
      <c r="A2" s="6"/>
      <c r="B2" s="6"/>
      <c r="C2" s="6"/>
      <c r="D2" s="6"/>
      <c r="E2" s="6"/>
      <c r="F2" s="6"/>
      <c r="G2" s="6"/>
      <c r="H2" s="7"/>
      <c r="I2" s="7"/>
    </row>
    <row r="3" spans="1:13" ht="30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H3" s="8"/>
      <c r="I3" s="11" t="s">
        <v>5</v>
      </c>
      <c r="J3" s="11" t="s">
        <v>6</v>
      </c>
      <c r="K3" s="11" t="s">
        <v>7</v>
      </c>
    </row>
    <row r="4" spans="1:13" x14ac:dyDescent="0.25">
      <c r="A4" s="12" t="s">
        <v>8</v>
      </c>
      <c r="B4" s="13">
        <v>35000</v>
      </c>
      <c r="C4" s="14" t="s">
        <v>9</v>
      </c>
      <c r="D4" s="15"/>
      <c r="H4" s="16" t="s">
        <v>10</v>
      </c>
      <c r="I4" s="13">
        <v>0</v>
      </c>
      <c r="J4" s="13">
        <v>1500</v>
      </c>
      <c r="K4" s="17">
        <v>20</v>
      </c>
    </row>
    <row r="5" spans="1:13" x14ac:dyDescent="0.25">
      <c r="A5" s="18" t="s">
        <v>11</v>
      </c>
      <c r="B5" s="13">
        <v>60</v>
      </c>
      <c r="C5" s="14" t="s">
        <v>12</v>
      </c>
      <c r="D5" s="15"/>
      <c r="H5" s="16" t="s">
        <v>13</v>
      </c>
      <c r="I5" s="13">
        <v>1501</v>
      </c>
      <c r="J5" s="13">
        <v>2000</v>
      </c>
      <c r="K5" s="17">
        <v>18</v>
      </c>
    </row>
    <row r="6" spans="1:13" ht="15" customHeight="1" x14ac:dyDescent="0.25">
      <c r="A6" s="18" t="s">
        <v>14</v>
      </c>
      <c r="B6" s="13">
        <v>0.1</v>
      </c>
      <c r="C6" s="14" t="s">
        <v>15</v>
      </c>
      <c r="D6" s="15"/>
      <c r="E6" s="6"/>
      <c r="H6" s="16" t="s">
        <v>16</v>
      </c>
      <c r="I6" s="13">
        <v>2001</v>
      </c>
      <c r="J6" s="13">
        <v>2500</v>
      </c>
      <c r="K6" s="17">
        <v>15</v>
      </c>
    </row>
    <row r="7" spans="1:13" x14ac:dyDescent="0.25">
      <c r="A7" s="18" t="s">
        <v>17</v>
      </c>
      <c r="B7" s="13">
        <v>240</v>
      </c>
      <c r="C7" s="14" t="s">
        <v>18</v>
      </c>
      <c r="D7" s="15"/>
      <c r="H7" s="16" t="s">
        <v>19</v>
      </c>
      <c r="I7" s="13"/>
      <c r="J7" s="13"/>
      <c r="K7" s="17"/>
    </row>
    <row r="8" spans="1:13" s="20" customFormat="1" x14ac:dyDescent="0.25">
      <c r="A8" s="18" t="s">
        <v>20</v>
      </c>
      <c r="B8" s="19">
        <f>SQRT((2*B4*B5/(B6*K4)))</f>
        <v>1449.1376746189439</v>
      </c>
      <c r="C8" s="14" t="s">
        <v>21</v>
      </c>
      <c r="D8" s="14" t="str">
        <f>"Se deben pedir "&amp;ROUND(B8,2)&amp;" unidades por orden."</f>
        <v>Se deben pedir 1449,14 unidades por orden.</v>
      </c>
      <c r="H8" s="16" t="s">
        <v>22</v>
      </c>
      <c r="I8" s="13"/>
      <c r="J8" s="13"/>
      <c r="K8" s="17"/>
    </row>
    <row r="9" spans="1:13" s="20" customFormat="1" x14ac:dyDescent="0.25">
      <c r="A9" s="18" t="s">
        <v>23</v>
      </c>
      <c r="B9" s="19">
        <f>SQRT((2*B4*B5/(B6*K5)))</f>
        <v>1527.5252316519468</v>
      </c>
      <c r="C9" s="14" t="s">
        <v>21</v>
      </c>
      <c r="D9" s="14" t="str">
        <f>"Se deben pedir "&amp;ROUND(B9,2)&amp;" unidades por orden."</f>
        <v>Se deben pedir 1527,53 unidades por orden.</v>
      </c>
      <c r="F9" s="21"/>
      <c r="G9" s="21"/>
      <c r="H9" s="21"/>
    </row>
    <row r="10" spans="1:13" s="20" customFormat="1" x14ac:dyDescent="0.25">
      <c r="A10" s="18" t="s">
        <v>24</v>
      </c>
      <c r="B10" s="19">
        <f>SQRT((2*B4*B5/(B6*K6)))</f>
        <v>1673.3200530681511</v>
      </c>
      <c r="C10" s="14" t="s">
        <v>21</v>
      </c>
      <c r="D10" s="14" t="str">
        <f>"Se deben pedir "&amp;ROUND(B10,2)&amp;" unidades por orden."</f>
        <v>Se deben pedir 1673,32 unidades por orden.</v>
      </c>
      <c r="F10" s="16" t="s">
        <v>25</v>
      </c>
      <c r="G10" s="11" t="s">
        <v>26</v>
      </c>
      <c r="H10" s="11" t="s">
        <v>27</v>
      </c>
      <c r="I10" s="11" t="s">
        <v>28</v>
      </c>
      <c r="J10" s="11" t="s">
        <v>29</v>
      </c>
      <c r="K10" s="11" t="s">
        <v>30</v>
      </c>
      <c r="L10" s="11" t="s">
        <v>31</v>
      </c>
      <c r="M10" s="22" t="s">
        <v>32</v>
      </c>
    </row>
    <row r="11" spans="1:13" s="20" customFormat="1" x14ac:dyDescent="0.25">
      <c r="A11" s="18" t="s">
        <v>33</v>
      </c>
      <c r="B11" s="19" t="e">
        <f>SQRT((2*B4*B5/(B6*K7)))</f>
        <v>#DIV/0!</v>
      </c>
      <c r="C11" s="14" t="s">
        <v>21</v>
      </c>
      <c r="D11" s="14" t="e">
        <f>"Se deben pedir "&amp;ROUND(B11,2)&amp;" unidades por orden."</f>
        <v>#DIV/0!</v>
      </c>
      <c r="F11" s="16" t="s">
        <v>10</v>
      </c>
      <c r="G11" s="23">
        <f>($B$4/K11)*$B$5</f>
        <v>1449.1376746189437</v>
      </c>
      <c r="H11" s="23">
        <f>(K11/2)*$B$6*K4</f>
        <v>1449.1376746189439</v>
      </c>
      <c r="I11" s="23">
        <f>$B$4*K4</f>
        <v>700000</v>
      </c>
      <c r="J11" s="23">
        <f>G11+H11+I11</f>
        <v>702898.27534923784</v>
      </c>
      <c r="K11" s="23">
        <f>IF(AND(B8&gt;=I4,B8&lt;=J4),B8,I4)</f>
        <v>1449.1376746189439</v>
      </c>
      <c r="L11" s="23">
        <f>K4</f>
        <v>20</v>
      </c>
      <c r="M11" s="24" t="s">
        <v>10</v>
      </c>
    </row>
    <row r="12" spans="1:13" s="20" customFormat="1" x14ac:dyDescent="0.25">
      <c r="A12" s="18" t="s">
        <v>34</v>
      </c>
      <c r="B12" s="19" t="e">
        <f>SQRT((2*B4*B5/(B6*K8)))</f>
        <v>#DIV/0!</v>
      </c>
      <c r="C12" s="14" t="s">
        <v>21</v>
      </c>
      <c r="D12" s="14" t="e">
        <f>"Se deben pedir "&amp;ROUND(B12,2)&amp;" unidades por orden."</f>
        <v>#DIV/0!</v>
      </c>
      <c r="F12" s="16" t="s">
        <v>13</v>
      </c>
      <c r="G12" s="23">
        <f>($B$4/K12)*$B$5</f>
        <v>1374.772708486752</v>
      </c>
      <c r="H12" s="23">
        <f>(K12/2)*$B$6*K5</f>
        <v>1374.772708486752</v>
      </c>
      <c r="I12" s="23">
        <f>$B$4*K5</f>
        <v>630000</v>
      </c>
      <c r="J12" s="23">
        <f t="shared" ref="J12:J15" si="0">G12+H12+I12</f>
        <v>632749.54541697353</v>
      </c>
      <c r="K12" s="23">
        <f>IF(AND(B9&gt;=I5,B9&lt;=J5),B9,I5)</f>
        <v>1527.5252316519468</v>
      </c>
      <c r="L12" s="23">
        <f>K5</f>
        <v>18</v>
      </c>
      <c r="M12" s="24" t="s">
        <v>13</v>
      </c>
    </row>
    <row r="13" spans="1:13" s="20" customFormat="1" x14ac:dyDescent="0.25">
      <c r="F13" s="16" t="s">
        <v>16</v>
      </c>
      <c r="G13" s="23">
        <f>($B$4/K13)*$B$5</f>
        <v>1049.4752623688155</v>
      </c>
      <c r="H13" s="23">
        <f>(K13/2)*$B$6*K6</f>
        <v>1500.7500000000002</v>
      </c>
      <c r="I13" s="23">
        <f>$B$4*K6</f>
        <v>525000</v>
      </c>
      <c r="J13" s="23">
        <f t="shared" si="0"/>
        <v>527550.2252623688</v>
      </c>
      <c r="K13" s="23">
        <f>IF(AND(B10&gt;=I6,B10&lt;=J6),B10,I6)</f>
        <v>2001</v>
      </c>
      <c r="L13" s="23">
        <f>K6</f>
        <v>15</v>
      </c>
      <c r="M13" s="24" t="s">
        <v>16</v>
      </c>
    </row>
    <row r="14" spans="1:13" s="20" customFormat="1" x14ac:dyDescent="0.25">
      <c r="A14" s="25" t="str">
        <f>"Los siguientes datos son del "&amp;VLOOKUP(_xlfn.AGGREGATE(5,7,J11:J15),J10:M15,4,FALSE)&amp;" que es la alternativa que presenta el menor costo de inventario"</f>
        <v>Los siguientes datos son del Rango 3 que es la alternativa que presenta el menor costo de inventario</v>
      </c>
      <c r="B14" s="25"/>
      <c r="C14" s="25"/>
      <c r="D14" s="25"/>
      <c r="F14" s="16" t="s">
        <v>19</v>
      </c>
      <c r="G14" s="23" t="e">
        <f>($B$4/K14)*$B$5</f>
        <v>#DIV/0!</v>
      </c>
      <c r="H14" s="23" t="e">
        <f>(K14/2)*$B$6*K7</f>
        <v>#DIV/0!</v>
      </c>
      <c r="I14" s="23">
        <f>$B$4*K7</f>
        <v>0</v>
      </c>
      <c r="J14" s="23" t="e">
        <f t="shared" si="0"/>
        <v>#DIV/0!</v>
      </c>
      <c r="K14" s="26" t="e">
        <f>IF(AND(B11&gt;=I7,B11&lt;=J7),B11,I7)</f>
        <v>#DIV/0!</v>
      </c>
      <c r="L14" s="23">
        <f>K7</f>
        <v>0</v>
      </c>
      <c r="M14" s="24" t="s">
        <v>19</v>
      </c>
    </row>
    <row r="15" spans="1:13" s="20" customFormat="1" x14ac:dyDescent="0.25">
      <c r="A15" s="18" t="s">
        <v>35</v>
      </c>
      <c r="B15" s="27">
        <f>B4/VLOOKUP(_xlfn.AGGREGATE(5,7,J10:J15),J10:L15,2,FALSE)</f>
        <v>17.491254372813593</v>
      </c>
      <c r="C15" s="14" t="s">
        <v>36</v>
      </c>
      <c r="D15" s="14" t="str">
        <f>"Se realizan "&amp;ROUND(B15,0)&amp;" órdenes de pedido al año."</f>
        <v>Se realizan 17 órdenes de pedido al año.</v>
      </c>
      <c r="F15" s="16" t="s">
        <v>22</v>
      </c>
      <c r="G15" s="23" t="e">
        <f>($B$4/K15)*$B$5</f>
        <v>#DIV/0!</v>
      </c>
      <c r="H15" s="23" t="e">
        <f>(K15/2)*$B$6*K8</f>
        <v>#DIV/0!</v>
      </c>
      <c r="I15" s="23">
        <f>$B$4*K8</f>
        <v>0</v>
      </c>
      <c r="J15" s="23" t="e">
        <f t="shared" si="0"/>
        <v>#DIV/0!</v>
      </c>
      <c r="K15" s="26" t="e">
        <f>IF(AND(B12&gt;=I8,B12&lt;=J8),B12,I8)</f>
        <v>#DIV/0!</v>
      </c>
      <c r="L15" s="23">
        <f>K8</f>
        <v>0</v>
      </c>
      <c r="M15" s="24" t="s">
        <v>22</v>
      </c>
    </row>
    <row r="16" spans="1:13" s="20" customFormat="1" x14ac:dyDescent="0.25">
      <c r="A16" s="18" t="s">
        <v>37</v>
      </c>
      <c r="B16" s="28">
        <f>B7/B15</f>
        <v>13.721142857142857</v>
      </c>
      <c r="C16" s="14" t="s">
        <v>38</v>
      </c>
      <c r="D16" s="14" t="str">
        <f>"El tiempo entre órdenes es de "&amp;ROUND(B16,2)&amp;" días."</f>
        <v>El tiempo entre órdenes es de 13,72 días.</v>
      </c>
      <c r="J16" s="29"/>
    </row>
    <row r="17" spans="1:10" s="20" customFormat="1" x14ac:dyDescent="0.25">
      <c r="A17" s="18" t="s">
        <v>39</v>
      </c>
      <c r="B17" s="28">
        <f>(B4/B7)*B16</f>
        <v>2001</v>
      </c>
      <c r="C17" s="14" t="s">
        <v>21</v>
      </c>
      <c r="D17" s="14" t="str">
        <f>"Cuando el nivel de inventario esté en "&amp;ROUND(B17,2)&amp;" unidades, se debe colocar una nueva orden."</f>
        <v>Cuando el nivel de inventario esté en 2001 unidades, se debe colocar una nueva orden.</v>
      </c>
    </row>
    <row r="18" spans="1:10" s="20" customFormat="1" x14ac:dyDescent="0.25">
      <c r="A18"/>
      <c r="B18"/>
      <c r="C18"/>
      <c r="D18"/>
    </row>
    <row r="19" spans="1:10" ht="23.25" x14ac:dyDescent="0.25">
      <c r="A19" s="30" t="s">
        <v>40</v>
      </c>
      <c r="B19" s="31"/>
      <c r="C19" s="31"/>
      <c r="D19" s="31"/>
    </row>
    <row r="20" spans="1:10" x14ac:dyDescent="0.25">
      <c r="A20" s="32" t="s">
        <v>41</v>
      </c>
      <c r="B20" s="32"/>
      <c r="C20" s="32"/>
      <c r="D20" s="32"/>
    </row>
    <row r="21" spans="1:10" x14ac:dyDescent="0.25">
      <c r="A21" s="32" t="s">
        <v>42</v>
      </c>
      <c r="B21" s="32"/>
      <c r="C21" s="32"/>
      <c r="D21" s="32"/>
    </row>
    <row r="22" spans="1:10" x14ac:dyDescent="0.25">
      <c r="A22" s="32" t="s">
        <v>43</v>
      </c>
      <c r="B22" s="32"/>
      <c r="C22" s="32"/>
      <c r="D22" s="32"/>
    </row>
    <row r="23" spans="1:10" s="8" customFormat="1" x14ac:dyDescent="0.25">
      <c r="A23"/>
      <c r="B23"/>
      <c r="C23"/>
      <c r="D23"/>
      <c r="E23"/>
      <c r="G23"/>
      <c r="H23"/>
      <c r="I23"/>
    </row>
    <row r="31" spans="1:10" x14ac:dyDescent="0.25">
      <c r="I31" s="33"/>
      <c r="J31" s="34"/>
    </row>
  </sheetData>
  <mergeCells count="6">
    <mergeCell ref="A1:K1"/>
    <mergeCell ref="L1:M1"/>
    <mergeCell ref="A14:D14"/>
    <mergeCell ref="A20:D20"/>
    <mergeCell ref="A21:D21"/>
    <mergeCell ref="A22:D2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EOQ con dscto por cantidad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Calidad</dc:creator>
  <cp:lastModifiedBy>Coordinador Calidad</cp:lastModifiedBy>
  <dcterms:created xsi:type="dcterms:W3CDTF">2017-10-31T13:57:06Z</dcterms:created>
  <dcterms:modified xsi:type="dcterms:W3CDTF">2017-10-31T13:58:25Z</dcterms:modified>
</cp:coreProperties>
</file>