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ancourt Quintero\Documents\"/>
    </mc:Choice>
  </mc:AlternateContent>
  <bookViews>
    <workbookView xWindow="0" yWindow="0" windowWidth="16725" windowHeight="7755"/>
  </bookViews>
  <sheets>
    <sheet name="MPS-Diseño" sheetId="4" r:id="rId1"/>
    <sheet name="MPS-Revisión" sheetId="5" r:id="rId2"/>
    <sheet name="MPS-Diseño (1)" sheetId="6" r:id="rId3"/>
    <sheet name="MPS-Revisión (1)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7" l="1"/>
  <c r="D7" i="7"/>
  <c r="E7" i="7"/>
  <c r="F7" i="7"/>
  <c r="G7" i="7"/>
  <c r="H7" i="7"/>
  <c r="I7" i="7"/>
  <c r="B7" i="7"/>
  <c r="C6" i="7"/>
  <c r="D6" i="7"/>
  <c r="E6" i="7"/>
  <c r="F6" i="7"/>
  <c r="G6" i="7"/>
  <c r="H6" i="7"/>
  <c r="I6" i="7"/>
  <c r="B6" i="7"/>
  <c r="B7" i="6"/>
  <c r="I8" i="7" l="1"/>
  <c r="G11" i="7"/>
  <c r="G12" i="7" s="1"/>
  <c r="E11" i="7"/>
  <c r="E12" i="7" s="1"/>
  <c r="D8" i="7"/>
  <c r="C11" i="7"/>
  <c r="C12" i="7" s="1"/>
  <c r="C19" i="6"/>
  <c r="D16" i="6" s="1"/>
  <c r="C14" i="6"/>
  <c r="D11" i="6" s="1"/>
  <c r="G7" i="6"/>
  <c r="C7" i="6"/>
  <c r="G6" i="6"/>
  <c r="J17" i="6" s="1"/>
  <c r="C6" i="6"/>
  <c r="I12" i="6" s="1"/>
  <c r="G5" i="6"/>
  <c r="F17" i="6" s="1"/>
  <c r="C5" i="6"/>
  <c r="E12" i="6" s="1"/>
  <c r="H8" i="7" l="1"/>
  <c r="J12" i="6"/>
  <c r="C12" i="6"/>
  <c r="G17" i="6"/>
  <c r="F12" i="6"/>
  <c r="H17" i="6"/>
  <c r="E8" i="7"/>
  <c r="H11" i="7"/>
  <c r="H12" i="7" s="1"/>
  <c r="I11" i="7"/>
  <c r="I12" i="7" s="1"/>
  <c r="D11" i="7"/>
  <c r="D12" i="7" s="1"/>
  <c r="K6" i="7"/>
  <c r="B8" i="7"/>
  <c r="F11" i="7"/>
  <c r="F12" i="7" s="1"/>
  <c r="K7" i="7"/>
  <c r="B11" i="7"/>
  <c r="B12" i="7" s="1"/>
  <c r="F8" i="7"/>
  <c r="C8" i="7"/>
  <c r="G8" i="7"/>
  <c r="C17" i="6"/>
  <c r="G12" i="6"/>
  <c r="D12" i="6"/>
  <c r="D14" i="6" s="1"/>
  <c r="E11" i="6" s="1"/>
  <c r="E14" i="6" s="1"/>
  <c r="F11" i="6" s="1"/>
  <c r="F14" i="6" s="1"/>
  <c r="G11" i="6" s="1"/>
  <c r="G14" i="6" s="1"/>
  <c r="H11" i="6" s="1"/>
  <c r="H12" i="6"/>
  <c r="E17" i="6"/>
  <c r="I17" i="6"/>
  <c r="D17" i="6"/>
  <c r="D19" i="6" s="1"/>
  <c r="E16" i="6" s="1"/>
  <c r="E19" i="6" s="1"/>
  <c r="F16" i="6" s="1"/>
  <c r="F19" i="6" s="1"/>
  <c r="G16" i="6" s="1"/>
  <c r="G19" i="6" s="1"/>
  <c r="H16" i="6" s="1"/>
  <c r="H19" i="6" s="1"/>
  <c r="I16" i="6" s="1"/>
  <c r="I19" i="6" s="1"/>
  <c r="J16" i="6" s="1"/>
  <c r="J19" i="6" s="1"/>
  <c r="C19" i="4"/>
  <c r="D16" i="4" s="1"/>
  <c r="C14" i="4"/>
  <c r="D11" i="4" s="1"/>
  <c r="H14" i="6" l="1"/>
  <c r="I11" i="6" s="1"/>
  <c r="I14" i="6" s="1"/>
  <c r="J11" i="6" s="1"/>
  <c r="J14" i="6" s="1"/>
  <c r="K8" i="7"/>
  <c r="E6" i="5"/>
  <c r="C6" i="5"/>
  <c r="G6" i="4"/>
  <c r="C6" i="4"/>
  <c r="G12" i="4" s="1"/>
  <c r="C5" i="4"/>
  <c r="E7" i="5" l="1"/>
  <c r="C7" i="5"/>
  <c r="D7" i="5"/>
  <c r="F7" i="5"/>
  <c r="G7" i="5"/>
  <c r="H7" i="5"/>
  <c r="I7" i="5"/>
  <c r="B7" i="5"/>
  <c r="D6" i="5"/>
  <c r="F6" i="5"/>
  <c r="G6" i="5"/>
  <c r="H6" i="5"/>
  <c r="I6" i="5"/>
  <c r="B6" i="5"/>
  <c r="J12" i="4"/>
  <c r="I12" i="4"/>
  <c r="H12" i="4"/>
  <c r="B7" i="4"/>
  <c r="H17" i="4"/>
  <c r="G5" i="4"/>
  <c r="D17" i="4" s="1"/>
  <c r="D19" i="4" s="1"/>
  <c r="E16" i="4" s="1"/>
  <c r="F12" i="4"/>
  <c r="D8" i="5" l="1"/>
  <c r="H11" i="5"/>
  <c r="H12" i="5" s="1"/>
  <c r="C11" i="5"/>
  <c r="C12" i="5" s="1"/>
  <c r="E8" i="5"/>
  <c r="C8" i="5"/>
  <c r="G7" i="4"/>
  <c r="C7" i="4"/>
  <c r="I11" i="5"/>
  <c r="I12" i="5" s="1"/>
  <c r="G11" i="5"/>
  <c r="G12" i="5" s="1"/>
  <c r="G8" i="5"/>
  <c r="K7" i="5"/>
  <c r="K6" i="5"/>
  <c r="F11" i="5"/>
  <c r="F12" i="5" s="1"/>
  <c r="F8" i="5"/>
  <c r="E11" i="5"/>
  <c r="E12" i="5" s="1"/>
  <c r="I8" i="5"/>
  <c r="H8" i="5"/>
  <c r="D11" i="5"/>
  <c r="D12" i="5" s="1"/>
  <c r="B11" i="5"/>
  <c r="B12" i="5" s="1"/>
  <c r="B8" i="5"/>
  <c r="D12" i="4"/>
  <c r="D14" i="4" s="1"/>
  <c r="E11" i="4" s="1"/>
  <c r="E14" i="4" s="1"/>
  <c r="F11" i="4" s="1"/>
  <c r="F14" i="4" s="1"/>
  <c r="G11" i="4" s="1"/>
  <c r="G14" i="4" s="1"/>
  <c r="H11" i="4" s="1"/>
  <c r="H14" i="4" s="1"/>
  <c r="I11" i="4" s="1"/>
  <c r="I14" i="4" s="1"/>
  <c r="J11" i="4" s="1"/>
  <c r="J14" i="4" s="1"/>
  <c r="I17" i="4"/>
  <c r="C12" i="4"/>
  <c r="E17" i="4"/>
  <c r="E19" i="4" s="1"/>
  <c r="F16" i="4" s="1"/>
  <c r="F19" i="4" s="1"/>
  <c r="G16" i="4" s="1"/>
  <c r="G19" i="4" s="1"/>
  <c r="H16" i="4" s="1"/>
  <c r="H19" i="4" s="1"/>
  <c r="I16" i="4" s="1"/>
  <c r="I19" i="4" s="1"/>
  <c r="J16" i="4" s="1"/>
  <c r="J19" i="4" s="1"/>
  <c r="J17" i="4"/>
  <c r="E12" i="4"/>
  <c r="C17" i="4"/>
  <c r="G17" i="4"/>
  <c r="F17" i="4"/>
  <c r="K8" i="5" l="1"/>
</calcChain>
</file>

<file path=xl/sharedStrings.xml><?xml version="1.0" encoding="utf-8"?>
<sst xmlns="http://schemas.openxmlformats.org/spreadsheetml/2006/main" count="84" uniqueCount="29">
  <si>
    <t>Octubre</t>
  </si>
  <si>
    <t>Noviembre</t>
  </si>
  <si>
    <t>Semanas</t>
  </si>
  <si>
    <t>Inventario final</t>
  </si>
  <si>
    <t>Unidades a producir</t>
  </si>
  <si>
    <t>Referencia B</t>
  </si>
  <si>
    <t>Referencia A</t>
  </si>
  <si>
    <t>Porcentaje de ventas Referencia A</t>
  </si>
  <si>
    <t>Porcentaje de ventas Referencia B</t>
  </si>
  <si>
    <t>MPS</t>
  </si>
  <si>
    <t>Unidades Familia de producto (Plan agregado)</t>
  </si>
  <si>
    <t>Total</t>
  </si>
  <si>
    <t>Capacidad promedio de planta</t>
  </si>
  <si>
    <t>Inventario Inicial</t>
  </si>
  <si>
    <t>Pedidos de clientes</t>
  </si>
  <si>
    <t>Unidades pronosticadas</t>
  </si>
  <si>
    <t>Capacidad instalada</t>
  </si>
  <si>
    <t>Capacidad requerida</t>
  </si>
  <si>
    <t>Deficit</t>
  </si>
  <si>
    <t>Tiempo Estándar</t>
  </si>
  <si>
    <t>MPS Referencia A</t>
  </si>
  <si>
    <t>MPS Referencia B</t>
  </si>
  <si>
    <t>Trabajadores</t>
  </si>
  <si>
    <t>Horas/día</t>
  </si>
  <si>
    <t>Días semana</t>
  </si>
  <si>
    <t>Horas semana</t>
  </si>
  <si>
    <t>?</t>
  </si>
  <si>
    <t>Ejemplo resuelto Plan maestro de producción</t>
  </si>
  <si>
    <t>MPS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</si>
</sst>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Raleway"/>
      <family val="2"/>
    </font>
    <font>
      <b/>
      <sz val="10"/>
      <name val="Raleway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" fontId="0" fillId="0" borderId="0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2" fillId="2" borderId="2" xfId="0" applyFont="1" applyFill="1" applyBorder="1" applyAlignment="1">
      <alignment horizontal="center"/>
    </xf>
    <xf numFmtId="1" fontId="0" fillId="0" borderId="8" xfId="0" applyNumberFormat="1" applyFill="1" applyBorder="1"/>
    <xf numFmtId="0" fontId="0" fillId="0" borderId="7" xfId="0" applyBorder="1"/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0" fillId="0" borderId="6" xfId="0" applyBorder="1" applyAlignment="1"/>
    <xf numFmtId="0" fontId="0" fillId="0" borderId="10" xfId="0" applyBorder="1" applyAlignment="1"/>
    <xf numFmtId="0" fontId="4" fillId="3" borderId="0" xfId="0" applyFont="1" applyFill="1" applyBorder="1" applyAlignment="1">
      <alignment vertical="center" wrapText="1"/>
    </xf>
    <xf numFmtId="0" fontId="0" fillId="0" borderId="0" xfId="0" applyBorder="1"/>
    <xf numFmtId="0" fontId="4" fillId="3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1" fontId="0" fillId="0" borderId="1" xfId="0" applyNumberFormat="1" applyFill="1" applyBorder="1"/>
    <xf numFmtId="0" fontId="0" fillId="0" borderId="0" xfId="0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19051</xdr:rowOff>
    </xdr:from>
    <xdr:to>
      <xdr:col>9</xdr:col>
      <xdr:colOff>628650</xdr:colOff>
      <xdr:row>2</xdr:row>
      <xdr:rowOff>0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172325" y="19051"/>
          <a:ext cx="1247775" cy="590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19051</xdr:rowOff>
    </xdr:from>
    <xdr:to>
      <xdr:col>13</xdr:col>
      <xdr:colOff>676275</xdr:colOff>
      <xdr:row>1</xdr:row>
      <xdr:rowOff>276225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648575" y="19051"/>
          <a:ext cx="1609725" cy="561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19051</xdr:rowOff>
    </xdr:from>
    <xdr:to>
      <xdr:col>9</xdr:col>
      <xdr:colOff>619125</xdr:colOff>
      <xdr:row>2</xdr:row>
      <xdr:rowOff>1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019925" y="19051"/>
          <a:ext cx="1238250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19050</xdr:rowOff>
    </xdr:from>
    <xdr:to>
      <xdr:col>13</xdr:col>
      <xdr:colOff>733425</xdr:colOff>
      <xdr:row>1</xdr:row>
      <xdr:rowOff>295275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762875" y="19050"/>
          <a:ext cx="15811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workbookViewId="0">
      <selection sqref="A1:H1"/>
    </sheetView>
  </sheetViews>
  <sheetFormatPr baseColWidth="10" defaultRowHeight="15" x14ac:dyDescent="0.25"/>
  <cols>
    <col min="1" max="1" width="22.7109375" bestFit="1" customWidth="1"/>
    <col min="2" max="2" width="23.85546875" customWidth="1"/>
    <col min="3" max="10" width="9.85546875" customWidth="1"/>
    <col min="11" max="13" width="8" customWidth="1"/>
    <col min="14" max="14" width="16.140625" bestFit="1" customWidth="1"/>
  </cols>
  <sheetData>
    <row r="1" spans="1:14" ht="24" customHeight="1" x14ac:dyDescent="0.25">
      <c r="A1" s="39" t="s">
        <v>27</v>
      </c>
      <c r="B1" s="40"/>
      <c r="C1" s="40"/>
      <c r="D1" s="40"/>
      <c r="E1" s="40"/>
      <c r="F1" s="40"/>
      <c r="G1" s="40"/>
      <c r="H1" s="40"/>
      <c r="I1" s="25"/>
      <c r="J1" s="33"/>
      <c r="K1" s="32"/>
      <c r="L1" s="36"/>
      <c r="M1" s="36"/>
      <c r="N1" s="31"/>
    </row>
    <row r="2" spans="1:14" ht="24" customHeight="1" x14ac:dyDescent="0.25">
      <c r="A2" s="37" t="s">
        <v>28</v>
      </c>
      <c r="B2" s="38"/>
      <c r="C2" s="38"/>
      <c r="D2" s="38"/>
      <c r="E2" s="38"/>
      <c r="F2" s="38"/>
      <c r="G2" s="38"/>
      <c r="H2" s="38"/>
      <c r="I2" s="34"/>
      <c r="J2" s="27"/>
      <c r="K2" s="32"/>
      <c r="L2" s="36"/>
      <c r="M2" s="36"/>
      <c r="N2" s="31"/>
    </row>
    <row r="4" spans="1:14" ht="30" x14ac:dyDescent="0.25">
      <c r="A4" s="1"/>
      <c r="B4" s="24" t="s">
        <v>10</v>
      </c>
      <c r="C4" s="45" t="s">
        <v>7</v>
      </c>
      <c r="D4" s="46"/>
      <c r="E4" s="47"/>
      <c r="F4" s="3">
        <v>0.6</v>
      </c>
      <c r="G4" s="45" t="s">
        <v>8</v>
      </c>
      <c r="H4" s="46"/>
      <c r="I4" s="47"/>
      <c r="J4" s="4">
        <v>0.4</v>
      </c>
    </row>
    <row r="5" spans="1:14" x14ac:dyDescent="0.25">
      <c r="A5" s="6" t="s">
        <v>0</v>
      </c>
      <c r="B5" s="7">
        <v>5100</v>
      </c>
      <c r="C5" s="48">
        <f>B5*$F$4</f>
        <v>3060</v>
      </c>
      <c r="D5" s="49"/>
      <c r="E5" s="49"/>
      <c r="F5" s="50"/>
      <c r="G5" s="48">
        <f>B5*$J$4</f>
        <v>2040</v>
      </c>
      <c r="H5" s="49"/>
      <c r="I5" s="49"/>
      <c r="J5" s="50"/>
      <c r="K5" s="12"/>
    </row>
    <row r="6" spans="1:14" x14ac:dyDescent="0.25">
      <c r="A6" s="6" t="s">
        <v>1</v>
      </c>
      <c r="B6" s="7">
        <v>8800</v>
      </c>
      <c r="C6" s="48">
        <f>B6*$F$4</f>
        <v>5280</v>
      </c>
      <c r="D6" s="49"/>
      <c r="E6" s="49"/>
      <c r="F6" s="50"/>
      <c r="G6" s="48">
        <f>B6*$J$4</f>
        <v>3520</v>
      </c>
      <c r="H6" s="49"/>
      <c r="I6" s="49"/>
      <c r="J6" s="50"/>
      <c r="K6" s="12"/>
    </row>
    <row r="7" spans="1:14" x14ac:dyDescent="0.25">
      <c r="A7" s="6" t="s">
        <v>4</v>
      </c>
      <c r="B7" s="10">
        <f>SUM(B5:B6)</f>
        <v>13900</v>
      </c>
      <c r="C7" s="48">
        <f>B7*$F$4</f>
        <v>8340</v>
      </c>
      <c r="D7" s="49"/>
      <c r="E7" s="49"/>
      <c r="F7" s="50"/>
      <c r="G7" s="48">
        <f>B7*$J$4</f>
        <v>5560</v>
      </c>
      <c r="H7" s="49"/>
      <c r="I7" s="49"/>
      <c r="J7" s="50"/>
      <c r="K7" s="12"/>
    </row>
    <row r="9" spans="1:14" x14ac:dyDescent="0.25">
      <c r="A9" s="1"/>
      <c r="B9" s="2"/>
      <c r="C9" s="44" t="s">
        <v>0</v>
      </c>
      <c r="D9" s="44"/>
      <c r="E9" s="44"/>
      <c r="F9" s="44"/>
      <c r="G9" s="44" t="s">
        <v>1</v>
      </c>
      <c r="H9" s="44"/>
      <c r="I9" s="44"/>
      <c r="J9" s="44"/>
    </row>
    <row r="10" spans="1:14" x14ac:dyDescent="0.25">
      <c r="A10" s="44" t="s">
        <v>2</v>
      </c>
      <c r="B10" s="44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>
        <v>8</v>
      </c>
    </row>
    <row r="11" spans="1:14" ht="15" customHeight="1" x14ac:dyDescent="0.25">
      <c r="A11" s="41" t="s">
        <v>6</v>
      </c>
      <c r="B11" s="9" t="s">
        <v>13</v>
      </c>
      <c r="C11" s="5">
        <v>1000</v>
      </c>
      <c r="D11" s="11">
        <f>C14</f>
        <v>164</v>
      </c>
      <c r="E11" s="11">
        <f t="shared" ref="E11:J11" si="0">D14</f>
        <v>1373</v>
      </c>
      <c r="F11" s="11">
        <f t="shared" si="0"/>
        <v>173</v>
      </c>
      <c r="G11" s="11">
        <f t="shared" si="0"/>
        <v>1181</v>
      </c>
      <c r="H11" s="11">
        <f t="shared" si="0"/>
        <v>861</v>
      </c>
      <c r="I11" s="11">
        <f t="shared" si="0"/>
        <v>541</v>
      </c>
      <c r="J11" s="11">
        <f t="shared" si="0"/>
        <v>221</v>
      </c>
    </row>
    <row r="12" spans="1:14" x14ac:dyDescent="0.25">
      <c r="A12" s="41"/>
      <c r="B12" s="9" t="s">
        <v>15</v>
      </c>
      <c r="C12" s="11">
        <f>$C$5/4</f>
        <v>765</v>
      </c>
      <c r="D12" s="11">
        <f>$C$5/4</f>
        <v>765</v>
      </c>
      <c r="E12" s="11">
        <f>$C$5/4</f>
        <v>765</v>
      </c>
      <c r="F12" s="11">
        <f>$C$5/4</f>
        <v>765</v>
      </c>
      <c r="G12" s="5">
        <f>$C$6/4</f>
        <v>1320</v>
      </c>
      <c r="H12" s="5">
        <f>$C$6/4</f>
        <v>1320</v>
      </c>
      <c r="I12" s="5">
        <f>$C$6/4</f>
        <v>1320</v>
      </c>
      <c r="J12" s="5">
        <f>$C$6/4</f>
        <v>1320</v>
      </c>
    </row>
    <row r="13" spans="1:14" x14ac:dyDescent="0.25">
      <c r="A13" s="41"/>
      <c r="B13" s="9" t="s">
        <v>14</v>
      </c>
      <c r="C13" s="5">
        <v>836</v>
      </c>
      <c r="D13" s="5">
        <v>791</v>
      </c>
      <c r="E13" s="5">
        <v>1200</v>
      </c>
      <c r="F13" s="5">
        <v>992</v>
      </c>
      <c r="G13" s="5">
        <v>803</v>
      </c>
      <c r="H13" s="5">
        <v>451</v>
      </c>
      <c r="I13" s="5">
        <v>690</v>
      </c>
      <c r="J13" s="5">
        <v>866</v>
      </c>
      <c r="K13" s="12"/>
    </row>
    <row r="14" spans="1:14" x14ac:dyDescent="0.25">
      <c r="A14" s="41"/>
      <c r="B14" s="9" t="s">
        <v>3</v>
      </c>
      <c r="C14" s="11">
        <f>C15+C11-C13</f>
        <v>164</v>
      </c>
      <c r="D14" s="11">
        <f>D15+D11-MAX(D12:D13)</f>
        <v>1373</v>
      </c>
      <c r="E14" s="11">
        <f t="shared" ref="E14:J14" si="1">E15+E11-MAX(E12:E13)</f>
        <v>173</v>
      </c>
      <c r="F14" s="11">
        <f t="shared" si="1"/>
        <v>1181</v>
      </c>
      <c r="G14" s="11">
        <f t="shared" si="1"/>
        <v>861</v>
      </c>
      <c r="H14" s="11">
        <f t="shared" si="1"/>
        <v>541</v>
      </c>
      <c r="I14" s="11">
        <f t="shared" si="1"/>
        <v>221</v>
      </c>
      <c r="J14" s="11">
        <f t="shared" si="1"/>
        <v>1</v>
      </c>
    </row>
    <row r="15" spans="1:14" x14ac:dyDescent="0.25">
      <c r="A15" s="41"/>
      <c r="B15" s="9" t="s">
        <v>9</v>
      </c>
      <c r="C15" s="5"/>
      <c r="D15" s="5">
        <v>2000</v>
      </c>
      <c r="E15" s="5"/>
      <c r="F15" s="5">
        <v>2000</v>
      </c>
      <c r="G15" s="5">
        <v>1000</v>
      </c>
      <c r="H15" s="5">
        <v>1000</v>
      </c>
      <c r="I15" s="5">
        <v>1000</v>
      </c>
      <c r="J15" s="5">
        <v>1100</v>
      </c>
    </row>
    <row r="16" spans="1:14" ht="15" customHeight="1" x14ac:dyDescent="0.25">
      <c r="A16" s="41" t="s">
        <v>5</v>
      </c>
      <c r="B16" s="9" t="s">
        <v>13</v>
      </c>
      <c r="C16" s="5">
        <v>630</v>
      </c>
      <c r="D16" s="11">
        <f>C19</f>
        <v>1680</v>
      </c>
      <c r="E16" s="11">
        <f t="shared" ref="E16:J16" si="2">D19</f>
        <v>725</v>
      </c>
      <c r="F16" s="11">
        <f t="shared" si="2"/>
        <v>1895</v>
      </c>
      <c r="G16" s="11">
        <f t="shared" si="2"/>
        <v>845</v>
      </c>
      <c r="H16" s="11">
        <f t="shared" si="2"/>
        <v>695</v>
      </c>
      <c r="I16" s="11">
        <f t="shared" si="2"/>
        <v>595</v>
      </c>
      <c r="J16" s="11">
        <f t="shared" si="2"/>
        <v>715</v>
      </c>
    </row>
    <row r="17" spans="1:10" x14ac:dyDescent="0.25">
      <c r="A17" s="41"/>
      <c r="B17" s="9" t="s">
        <v>15</v>
      </c>
      <c r="C17" s="11">
        <f>$G$5/4</f>
        <v>510</v>
      </c>
      <c r="D17" s="11">
        <f>$G$5/4</f>
        <v>510</v>
      </c>
      <c r="E17" s="11">
        <f>$G$5/4</f>
        <v>510</v>
      </c>
      <c r="F17" s="11">
        <f>$G$5/4</f>
        <v>510</v>
      </c>
      <c r="G17" s="5">
        <f>$G$6/4</f>
        <v>880</v>
      </c>
      <c r="H17" s="5">
        <f>$G$6/4</f>
        <v>880</v>
      </c>
      <c r="I17" s="5">
        <f>$G$6/4</f>
        <v>880</v>
      </c>
      <c r="J17" s="5">
        <f>$G$6/4</f>
        <v>880</v>
      </c>
    </row>
    <row r="18" spans="1:10" x14ac:dyDescent="0.25">
      <c r="A18" s="41"/>
      <c r="B18" s="9" t="s">
        <v>14</v>
      </c>
      <c r="C18" s="5">
        <v>950</v>
      </c>
      <c r="D18" s="5">
        <v>955</v>
      </c>
      <c r="E18" s="5">
        <v>830</v>
      </c>
      <c r="F18" s="5">
        <v>1050</v>
      </c>
      <c r="G18" s="5">
        <v>1150</v>
      </c>
      <c r="H18" s="5">
        <v>1100</v>
      </c>
      <c r="I18" s="5">
        <v>0</v>
      </c>
      <c r="J18" s="5">
        <v>0</v>
      </c>
    </row>
    <row r="19" spans="1:10" x14ac:dyDescent="0.25">
      <c r="A19" s="41"/>
      <c r="B19" s="9" t="s">
        <v>3</v>
      </c>
      <c r="C19" s="11">
        <f>C20+C16-C18</f>
        <v>1680</v>
      </c>
      <c r="D19" s="11">
        <f>D20+D16-MAX(D17:D18)</f>
        <v>725</v>
      </c>
      <c r="E19" s="11">
        <f t="shared" ref="E19:J19" si="3">E20+E16-MAX(E17:E18)</f>
        <v>1895</v>
      </c>
      <c r="F19" s="11">
        <f t="shared" si="3"/>
        <v>845</v>
      </c>
      <c r="G19" s="11">
        <f t="shared" si="3"/>
        <v>695</v>
      </c>
      <c r="H19" s="11">
        <f t="shared" si="3"/>
        <v>595</v>
      </c>
      <c r="I19" s="11">
        <f t="shared" si="3"/>
        <v>715</v>
      </c>
      <c r="J19" s="11">
        <f t="shared" si="3"/>
        <v>735</v>
      </c>
    </row>
    <row r="20" spans="1:10" x14ac:dyDescent="0.25">
      <c r="A20" s="41"/>
      <c r="B20" s="9" t="s">
        <v>9</v>
      </c>
      <c r="C20" s="5">
        <v>2000</v>
      </c>
      <c r="D20" s="5"/>
      <c r="E20" s="5">
        <v>2000</v>
      </c>
      <c r="F20" s="5"/>
      <c r="G20" s="11">
        <v>1000</v>
      </c>
      <c r="H20" s="11">
        <v>1000</v>
      </c>
      <c r="I20" s="11">
        <v>1000</v>
      </c>
      <c r="J20" s="5">
        <v>900</v>
      </c>
    </row>
    <row r="21" spans="1:10" x14ac:dyDescent="0.25">
      <c r="A21" s="42" t="s">
        <v>12</v>
      </c>
      <c r="B21" s="43"/>
      <c r="C21" s="11">
        <v>2000</v>
      </c>
      <c r="D21" s="11">
        <v>2000</v>
      </c>
      <c r="E21" s="11">
        <v>2000</v>
      </c>
      <c r="F21" s="11">
        <v>2000</v>
      </c>
      <c r="G21" s="11">
        <v>2000</v>
      </c>
      <c r="H21" s="11">
        <v>2000</v>
      </c>
      <c r="I21" s="11">
        <v>2000</v>
      </c>
      <c r="J21" s="11">
        <v>2000</v>
      </c>
    </row>
    <row r="23" spans="1:10" x14ac:dyDescent="0.25">
      <c r="B23" s="14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B24" s="14"/>
    </row>
    <row r="25" spans="1:10" x14ac:dyDescent="0.25">
      <c r="B25" s="14"/>
      <c r="C25" s="12"/>
      <c r="D25" s="12"/>
      <c r="E25" s="12"/>
      <c r="F25" s="12"/>
      <c r="G25" s="12"/>
      <c r="H25" s="12"/>
      <c r="I25" s="12"/>
      <c r="J25" s="12"/>
    </row>
  </sheetData>
  <mergeCells count="17">
    <mergeCell ref="C5:F5"/>
    <mergeCell ref="L1:M2"/>
    <mergeCell ref="A2:H2"/>
    <mergeCell ref="A1:H1"/>
    <mergeCell ref="A16:A20"/>
    <mergeCell ref="A21:B21"/>
    <mergeCell ref="C9:F9"/>
    <mergeCell ref="G9:J9"/>
    <mergeCell ref="A10:B10"/>
    <mergeCell ref="A11:A15"/>
    <mergeCell ref="G4:I4"/>
    <mergeCell ref="C4:E4"/>
    <mergeCell ref="C7:F7"/>
    <mergeCell ref="C6:F6"/>
    <mergeCell ref="G7:J7"/>
    <mergeCell ref="G6:J6"/>
    <mergeCell ref="G5:J5"/>
  </mergeCells>
  <conditionalFormatting sqref="C21:J21">
    <cfRule type="cellIs" dxfId="1" priority="1" operator="equal">
      <formula>1700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>
      <selection sqref="A1:L1"/>
    </sheetView>
  </sheetViews>
  <sheetFormatPr baseColWidth="10" defaultRowHeight="15" x14ac:dyDescent="0.25"/>
  <cols>
    <col min="1" max="1" width="34.5703125" bestFit="1" customWidth="1"/>
    <col min="2" max="9" width="7.140625" customWidth="1"/>
    <col min="10" max="10" width="11" customWidth="1"/>
    <col min="12" max="12" width="1.28515625" customWidth="1"/>
    <col min="13" max="13" width="13.28515625" bestFit="1" customWidth="1"/>
  </cols>
  <sheetData>
    <row r="1" spans="1:14" ht="24" customHeight="1" x14ac:dyDescent="0.25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28"/>
      <c r="M1" s="51"/>
      <c r="N1" s="52"/>
    </row>
    <row r="2" spans="1:14" ht="24" customHeight="1" x14ac:dyDescent="0.25">
      <c r="A2" s="37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9"/>
      <c r="M2" s="53"/>
      <c r="N2" s="54"/>
    </row>
    <row r="4" spans="1:14" x14ac:dyDescent="0.25">
      <c r="A4" s="1"/>
      <c r="B4" s="44" t="s">
        <v>0</v>
      </c>
      <c r="C4" s="44"/>
      <c r="D4" s="44"/>
      <c r="E4" s="44"/>
      <c r="F4" s="44" t="s">
        <v>1</v>
      </c>
      <c r="G4" s="44"/>
      <c r="H4" s="44"/>
      <c r="I4" s="44"/>
      <c r="J4" s="55" t="s">
        <v>19</v>
      </c>
      <c r="K4" s="41" t="s">
        <v>11</v>
      </c>
      <c r="M4" s="5" t="s">
        <v>22</v>
      </c>
      <c r="N4" s="5">
        <v>12</v>
      </c>
    </row>
    <row r="5" spans="1:14" x14ac:dyDescent="0.25">
      <c r="A5" s="18" t="s">
        <v>2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56"/>
      <c r="K5" s="41"/>
      <c r="M5" s="5" t="s">
        <v>23</v>
      </c>
      <c r="N5" s="5">
        <v>8</v>
      </c>
    </row>
    <row r="6" spans="1:14" ht="15" customHeight="1" x14ac:dyDescent="0.25">
      <c r="A6" s="13" t="s">
        <v>20</v>
      </c>
      <c r="B6" s="5">
        <f>'MPS-Diseño'!C15</f>
        <v>0</v>
      </c>
      <c r="C6" s="5">
        <f>'MPS-Diseño'!D15</f>
        <v>2000</v>
      </c>
      <c r="D6" s="5">
        <f>'MPS-Diseño'!E15</f>
        <v>0</v>
      </c>
      <c r="E6" s="5">
        <f>'MPS-Diseño'!F15</f>
        <v>2000</v>
      </c>
      <c r="F6" s="5">
        <f>'MPS-Diseño'!G15</f>
        <v>1000</v>
      </c>
      <c r="G6" s="5">
        <f>'MPS-Diseño'!H15</f>
        <v>1000</v>
      </c>
      <c r="H6" s="5">
        <f>'MPS-Diseño'!I15</f>
        <v>1000</v>
      </c>
      <c r="I6" s="5">
        <f>'MPS-Diseño'!J15</f>
        <v>1100</v>
      </c>
      <c r="J6" s="16">
        <v>0.27</v>
      </c>
      <c r="K6" s="5">
        <f>SUM(B6:I6)</f>
        <v>8100</v>
      </c>
      <c r="M6" s="5" t="s">
        <v>24</v>
      </c>
      <c r="N6" s="5">
        <v>6</v>
      </c>
    </row>
    <row r="7" spans="1:14" ht="15" customHeight="1" thickBot="1" x14ac:dyDescent="0.3">
      <c r="A7" s="13" t="s">
        <v>21</v>
      </c>
      <c r="B7" s="5">
        <f>'MPS-Diseño'!C20</f>
        <v>2000</v>
      </c>
      <c r="C7" s="5">
        <f>'MPS-Diseño'!D20</f>
        <v>0</v>
      </c>
      <c r="D7" s="5">
        <f>'MPS-Diseño'!E20</f>
        <v>2000</v>
      </c>
      <c r="E7" s="5">
        <f>'MPS-Diseño'!F20</f>
        <v>0</v>
      </c>
      <c r="F7" s="5">
        <f>'MPS-Diseño'!G20</f>
        <v>1000</v>
      </c>
      <c r="G7" s="5">
        <f>'MPS-Diseño'!H20</f>
        <v>1000</v>
      </c>
      <c r="H7" s="5">
        <f>'MPS-Diseño'!I20</f>
        <v>1000</v>
      </c>
      <c r="I7" s="5">
        <f>'MPS-Diseño'!J20</f>
        <v>900</v>
      </c>
      <c r="J7" s="17">
        <v>0.3</v>
      </c>
      <c r="K7" s="20">
        <f>SUM(B7:I7)</f>
        <v>7900</v>
      </c>
      <c r="M7" s="5" t="s">
        <v>25</v>
      </c>
      <c r="N7" s="21" t="s">
        <v>26</v>
      </c>
    </row>
    <row r="8" spans="1:14" ht="15" customHeight="1" x14ac:dyDescent="0.25">
      <c r="A8" s="13" t="s">
        <v>12</v>
      </c>
      <c r="B8" s="11">
        <f>SUM(B6:B7)</f>
        <v>2000</v>
      </c>
      <c r="C8" s="11">
        <f t="shared" ref="C8:I8" si="0">SUM(C6:C7)</f>
        <v>2000</v>
      </c>
      <c r="D8" s="11">
        <f t="shared" si="0"/>
        <v>2000</v>
      </c>
      <c r="E8" s="11">
        <f t="shared" si="0"/>
        <v>2000</v>
      </c>
      <c r="F8" s="11">
        <f t="shared" si="0"/>
        <v>2000</v>
      </c>
      <c r="G8" s="11">
        <f t="shared" si="0"/>
        <v>2000</v>
      </c>
      <c r="H8" s="11">
        <f t="shared" si="0"/>
        <v>2000</v>
      </c>
      <c r="I8" s="11">
        <f t="shared" si="0"/>
        <v>2000</v>
      </c>
      <c r="J8" s="5"/>
      <c r="K8" s="19">
        <f>SUM(K6:K7)</f>
        <v>16000</v>
      </c>
    </row>
    <row r="10" spans="1:14" x14ac:dyDescent="0.25">
      <c r="A10" s="23" t="s">
        <v>16</v>
      </c>
      <c r="B10" s="35">
        <v>576</v>
      </c>
      <c r="C10" s="35">
        <v>576</v>
      </c>
      <c r="D10" s="35">
        <v>576</v>
      </c>
      <c r="E10" s="35">
        <v>576</v>
      </c>
      <c r="F10" s="35">
        <v>576</v>
      </c>
      <c r="G10" s="35">
        <v>576</v>
      </c>
      <c r="H10" s="35">
        <v>576</v>
      </c>
      <c r="I10" s="35">
        <v>576</v>
      </c>
    </row>
    <row r="11" spans="1:14" x14ac:dyDescent="0.25">
      <c r="A11" s="23" t="s">
        <v>17</v>
      </c>
      <c r="B11" s="5">
        <f>B6*$J$6+B7*$J$7</f>
        <v>600</v>
      </c>
      <c r="C11" s="5">
        <f t="shared" ref="C11:I11" si="1">C6*$J$6+C7*$J$7</f>
        <v>540</v>
      </c>
      <c r="D11" s="5">
        <f t="shared" si="1"/>
        <v>600</v>
      </c>
      <c r="E11" s="5">
        <f t="shared" si="1"/>
        <v>540</v>
      </c>
      <c r="F11" s="5">
        <f t="shared" si="1"/>
        <v>570</v>
      </c>
      <c r="G11" s="5">
        <f t="shared" si="1"/>
        <v>570</v>
      </c>
      <c r="H11" s="5">
        <f t="shared" si="1"/>
        <v>570</v>
      </c>
      <c r="I11" s="5">
        <f t="shared" si="1"/>
        <v>567</v>
      </c>
    </row>
    <row r="12" spans="1:14" x14ac:dyDescent="0.25">
      <c r="A12" s="23" t="s">
        <v>18</v>
      </c>
      <c r="B12" s="11">
        <f>B10-B11</f>
        <v>-24</v>
      </c>
      <c r="C12" s="11">
        <f t="shared" ref="C12:I12" si="2">C10-C11</f>
        <v>36</v>
      </c>
      <c r="D12" s="11">
        <f t="shared" si="2"/>
        <v>-24</v>
      </c>
      <c r="E12" s="11">
        <f t="shared" si="2"/>
        <v>36</v>
      </c>
      <c r="F12" s="11">
        <f t="shared" si="2"/>
        <v>6</v>
      </c>
      <c r="G12" s="11">
        <f t="shared" si="2"/>
        <v>6</v>
      </c>
      <c r="H12" s="11">
        <f t="shared" si="2"/>
        <v>6</v>
      </c>
      <c r="I12" s="11">
        <f t="shared" si="2"/>
        <v>9</v>
      </c>
    </row>
  </sheetData>
  <mergeCells count="7">
    <mergeCell ref="A1:K1"/>
    <mergeCell ref="A2:K2"/>
    <mergeCell ref="M1:N2"/>
    <mergeCell ref="J4:J5"/>
    <mergeCell ref="K4:K5"/>
    <mergeCell ref="B4:E4"/>
    <mergeCell ref="F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sqref="A1:H1"/>
    </sheetView>
  </sheetViews>
  <sheetFormatPr baseColWidth="10" defaultRowHeight="15" x14ac:dyDescent="0.25"/>
  <cols>
    <col min="1" max="1" width="22.7109375" bestFit="1" customWidth="1"/>
    <col min="2" max="2" width="23.85546875" customWidth="1"/>
    <col min="3" max="10" width="9.7109375" customWidth="1"/>
    <col min="11" max="11" width="1.5703125" customWidth="1"/>
  </cols>
  <sheetData>
    <row r="1" spans="1:11" ht="24" customHeight="1" x14ac:dyDescent="0.25">
      <c r="A1" s="39" t="s">
        <v>27</v>
      </c>
      <c r="B1" s="40"/>
      <c r="C1" s="40"/>
      <c r="D1" s="40"/>
      <c r="E1" s="40"/>
      <c r="F1" s="40"/>
      <c r="G1" s="40"/>
      <c r="H1" s="57"/>
      <c r="I1" s="39"/>
      <c r="J1" s="57"/>
      <c r="K1" s="26"/>
    </row>
    <row r="2" spans="1:11" ht="24" customHeight="1" x14ac:dyDescent="0.25">
      <c r="A2" s="37" t="s">
        <v>28</v>
      </c>
      <c r="B2" s="38"/>
      <c r="C2" s="38"/>
      <c r="D2" s="38"/>
      <c r="E2" s="38"/>
      <c r="F2" s="38"/>
      <c r="G2" s="38"/>
      <c r="H2" s="60"/>
      <c r="I2" s="58"/>
      <c r="J2" s="59"/>
      <c r="K2" s="30"/>
    </row>
    <row r="3" spans="1:11" x14ac:dyDescent="0.25">
      <c r="K3" s="31"/>
    </row>
    <row r="4" spans="1:11" ht="30" customHeight="1" x14ac:dyDescent="0.25">
      <c r="A4" s="1"/>
      <c r="B4" s="24" t="s">
        <v>10</v>
      </c>
      <c r="C4" s="45" t="s">
        <v>7</v>
      </c>
      <c r="D4" s="46"/>
      <c r="E4" s="47"/>
      <c r="F4" s="3">
        <v>0.6</v>
      </c>
      <c r="G4" s="61" t="s">
        <v>8</v>
      </c>
      <c r="H4" s="61"/>
      <c r="I4" s="61"/>
      <c r="J4" s="4">
        <v>0.4</v>
      </c>
    </row>
    <row r="5" spans="1:11" x14ac:dyDescent="0.25">
      <c r="A5" s="6" t="s">
        <v>0</v>
      </c>
      <c r="B5" s="7">
        <v>5100</v>
      </c>
      <c r="C5" s="48">
        <f>B5*$F$4</f>
        <v>3060</v>
      </c>
      <c r="D5" s="49"/>
      <c r="E5" s="49"/>
      <c r="F5" s="50"/>
      <c r="G5" s="48">
        <f>B5*$J$4</f>
        <v>2040</v>
      </c>
      <c r="H5" s="49"/>
      <c r="I5" s="49"/>
      <c r="J5" s="50"/>
      <c r="K5" s="12"/>
    </row>
    <row r="6" spans="1:11" x14ac:dyDescent="0.25">
      <c r="A6" s="6" t="s">
        <v>1</v>
      </c>
      <c r="B6" s="7">
        <v>8800</v>
      </c>
      <c r="C6" s="48">
        <f>B6*$F$4</f>
        <v>5280</v>
      </c>
      <c r="D6" s="49"/>
      <c r="E6" s="49"/>
      <c r="F6" s="50"/>
      <c r="G6" s="48">
        <f>B6*$J$4</f>
        <v>3520</v>
      </c>
      <c r="H6" s="49"/>
      <c r="I6" s="49"/>
      <c r="J6" s="50"/>
      <c r="K6" s="12"/>
    </row>
    <row r="7" spans="1:11" x14ac:dyDescent="0.25">
      <c r="A7" s="6" t="s">
        <v>4</v>
      </c>
      <c r="B7" s="10">
        <f>SUM(B5:B6)</f>
        <v>13900</v>
      </c>
      <c r="C7" s="48">
        <f>B7*$F$4</f>
        <v>8340</v>
      </c>
      <c r="D7" s="49"/>
      <c r="E7" s="49"/>
      <c r="F7" s="50"/>
      <c r="G7" s="48">
        <f>B7*$J$4</f>
        <v>5560</v>
      </c>
      <c r="H7" s="49"/>
      <c r="I7" s="49"/>
      <c r="J7" s="50"/>
      <c r="K7" s="12"/>
    </row>
    <row r="9" spans="1:11" x14ac:dyDescent="0.25">
      <c r="A9" s="1"/>
      <c r="B9" s="2"/>
      <c r="C9" s="44" t="s">
        <v>0</v>
      </c>
      <c r="D9" s="44"/>
      <c r="E9" s="44"/>
      <c r="F9" s="44"/>
      <c r="G9" s="44" t="s">
        <v>1</v>
      </c>
      <c r="H9" s="44"/>
      <c r="I9" s="44"/>
      <c r="J9" s="44"/>
    </row>
    <row r="10" spans="1:11" x14ac:dyDescent="0.25">
      <c r="A10" s="44" t="s">
        <v>2</v>
      </c>
      <c r="B10" s="44"/>
      <c r="C10" s="23">
        <v>1</v>
      </c>
      <c r="D10" s="23">
        <v>2</v>
      </c>
      <c r="E10" s="23">
        <v>3</v>
      </c>
      <c r="F10" s="23">
        <v>4</v>
      </c>
      <c r="G10" s="23">
        <v>5</v>
      </c>
      <c r="H10" s="23">
        <v>6</v>
      </c>
      <c r="I10" s="23">
        <v>7</v>
      </c>
      <c r="J10" s="23">
        <v>8</v>
      </c>
    </row>
    <row r="11" spans="1:11" ht="15" customHeight="1" x14ac:dyDescent="0.25">
      <c r="A11" s="41" t="s">
        <v>6</v>
      </c>
      <c r="B11" s="9" t="s">
        <v>13</v>
      </c>
      <c r="C11" s="5">
        <v>1000</v>
      </c>
      <c r="D11" s="11">
        <f>C14</f>
        <v>164</v>
      </c>
      <c r="E11" s="11">
        <f t="shared" ref="E11:J11" si="0">D14</f>
        <v>1373</v>
      </c>
      <c r="F11" s="11">
        <f t="shared" si="0"/>
        <v>173</v>
      </c>
      <c r="G11" s="11">
        <f t="shared" si="0"/>
        <v>1181</v>
      </c>
      <c r="H11" s="11">
        <f t="shared" si="0"/>
        <v>861</v>
      </c>
      <c r="I11" s="11">
        <f t="shared" si="0"/>
        <v>541</v>
      </c>
      <c r="J11" s="11">
        <f t="shared" si="0"/>
        <v>221</v>
      </c>
    </row>
    <row r="12" spans="1:11" x14ac:dyDescent="0.25">
      <c r="A12" s="41"/>
      <c r="B12" s="9" t="s">
        <v>15</v>
      </c>
      <c r="C12" s="11">
        <f>$C$5/4</f>
        <v>765</v>
      </c>
      <c r="D12" s="11">
        <f>$C$5/4</f>
        <v>765</v>
      </c>
      <c r="E12" s="11">
        <f>$C$5/4</f>
        <v>765</v>
      </c>
      <c r="F12" s="11">
        <f>$C$5/4</f>
        <v>765</v>
      </c>
      <c r="G12" s="5">
        <f>$C$6/4</f>
        <v>1320</v>
      </c>
      <c r="H12" s="5">
        <f>$C$6/4</f>
        <v>1320</v>
      </c>
      <c r="I12" s="5">
        <f>$C$6/4</f>
        <v>1320</v>
      </c>
      <c r="J12" s="5">
        <f>$C$6/4</f>
        <v>1320</v>
      </c>
    </row>
    <row r="13" spans="1:11" x14ac:dyDescent="0.25">
      <c r="A13" s="41"/>
      <c r="B13" s="9" t="s">
        <v>14</v>
      </c>
      <c r="C13" s="5">
        <v>836</v>
      </c>
      <c r="D13" s="5">
        <v>791</v>
      </c>
      <c r="E13" s="5">
        <v>1200</v>
      </c>
      <c r="F13" s="5">
        <v>992</v>
      </c>
      <c r="G13" s="5">
        <v>803</v>
      </c>
      <c r="H13" s="5">
        <v>451</v>
      </c>
      <c r="I13" s="5">
        <v>690</v>
      </c>
      <c r="J13" s="5">
        <v>866</v>
      </c>
      <c r="K13" s="12"/>
    </row>
    <row r="14" spans="1:11" x14ac:dyDescent="0.25">
      <c r="A14" s="41"/>
      <c r="B14" s="9" t="s">
        <v>3</v>
      </c>
      <c r="C14" s="11">
        <f>C15+C11-C13</f>
        <v>164</v>
      </c>
      <c r="D14" s="11">
        <f>D15+D11-MAX(D12:D13)</f>
        <v>1373</v>
      </c>
      <c r="E14" s="11">
        <f t="shared" ref="E14:J14" si="1">E15+E11-MAX(E12:E13)</f>
        <v>173</v>
      </c>
      <c r="F14" s="11">
        <f t="shared" si="1"/>
        <v>1181</v>
      </c>
      <c r="G14" s="11">
        <f t="shared" si="1"/>
        <v>861</v>
      </c>
      <c r="H14" s="11">
        <f t="shared" si="1"/>
        <v>541</v>
      </c>
      <c r="I14" s="11">
        <f t="shared" si="1"/>
        <v>221</v>
      </c>
      <c r="J14" s="11">
        <f t="shared" si="1"/>
        <v>1</v>
      </c>
    </row>
    <row r="15" spans="1:11" x14ac:dyDescent="0.25">
      <c r="A15" s="41"/>
      <c r="B15" s="9" t="s">
        <v>9</v>
      </c>
      <c r="C15" s="5"/>
      <c r="D15" s="5">
        <v>2000</v>
      </c>
      <c r="E15" s="5"/>
      <c r="F15" s="5">
        <v>2000</v>
      </c>
      <c r="G15" s="5">
        <v>1000</v>
      </c>
      <c r="H15" s="5">
        <v>1000</v>
      </c>
      <c r="I15" s="5">
        <v>1000</v>
      </c>
      <c r="J15" s="5">
        <v>1100</v>
      </c>
    </row>
    <row r="16" spans="1:11" ht="15" customHeight="1" x14ac:dyDescent="0.25">
      <c r="A16" s="41" t="s">
        <v>5</v>
      </c>
      <c r="B16" s="9" t="s">
        <v>13</v>
      </c>
      <c r="C16" s="5">
        <v>630</v>
      </c>
      <c r="D16" s="11">
        <f>C19</f>
        <v>1600</v>
      </c>
      <c r="E16" s="11">
        <f t="shared" ref="E16:J16" si="2">D19</f>
        <v>725</v>
      </c>
      <c r="F16" s="11">
        <f t="shared" si="2"/>
        <v>1815</v>
      </c>
      <c r="G16" s="11">
        <f t="shared" si="2"/>
        <v>845</v>
      </c>
      <c r="H16" s="11">
        <f t="shared" si="2"/>
        <v>695</v>
      </c>
      <c r="I16" s="11">
        <f t="shared" si="2"/>
        <v>595</v>
      </c>
      <c r="J16" s="11">
        <f t="shared" si="2"/>
        <v>715</v>
      </c>
    </row>
    <row r="17" spans="1:10" x14ac:dyDescent="0.25">
      <c r="A17" s="41"/>
      <c r="B17" s="9" t="s">
        <v>15</v>
      </c>
      <c r="C17" s="11">
        <f>$G$5/4</f>
        <v>510</v>
      </c>
      <c r="D17" s="11">
        <f>$G$5/4</f>
        <v>510</v>
      </c>
      <c r="E17" s="11">
        <f>$G$5/4</f>
        <v>510</v>
      </c>
      <c r="F17" s="11">
        <f>$G$5/4</f>
        <v>510</v>
      </c>
      <c r="G17" s="5">
        <f>$G$6/4</f>
        <v>880</v>
      </c>
      <c r="H17" s="5">
        <f>$G$6/4</f>
        <v>880</v>
      </c>
      <c r="I17" s="5">
        <f>$G$6/4</f>
        <v>880</v>
      </c>
      <c r="J17" s="5">
        <f>$G$6/4</f>
        <v>880</v>
      </c>
    </row>
    <row r="18" spans="1:10" x14ac:dyDescent="0.25">
      <c r="A18" s="41"/>
      <c r="B18" s="9" t="s">
        <v>14</v>
      </c>
      <c r="C18" s="5">
        <v>950</v>
      </c>
      <c r="D18" s="5">
        <v>955</v>
      </c>
      <c r="E18" s="5">
        <v>830</v>
      </c>
      <c r="F18" s="5">
        <v>1050</v>
      </c>
      <c r="G18" s="5">
        <v>1150</v>
      </c>
      <c r="H18" s="5">
        <v>1100</v>
      </c>
      <c r="I18" s="5">
        <v>0</v>
      </c>
      <c r="J18" s="5">
        <v>0</v>
      </c>
    </row>
    <row r="19" spans="1:10" x14ac:dyDescent="0.25">
      <c r="A19" s="41"/>
      <c r="B19" s="9" t="s">
        <v>3</v>
      </c>
      <c r="C19" s="11">
        <f>C20+C16-C18</f>
        <v>1600</v>
      </c>
      <c r="D19" s="11">
        <f>D20+D16-MAX(D17:D18)</f>
        <v>725</v>
      </c>
      <c r="E19" s="11">
        <f t="shared" ref="E19:J19" si="3">E20+E16-MAX(E17:E18)</f>
        <v>1815</v>
      </c>
      <c r="F19" s="11">
        <f t="shared" si="3"/>
        <v>845</v>
      </c>
      <c r="G19" s="11">
        <f t="shared" si="3"/>
        <v>695</v>
      </c>
      <c r="H19" s="11">
        <f t="shared" si="3"/>
        <v>595</v>
      </c>
      <c r="I19" s="11">
        <f t="shared" si="3"/>
        <v>715</v>
      </c>
      <c r="J19" s="11">
        <f t="shared" si="3"/>
        <v>735</v>
      </c>
    </row>
    <row r="20" spans="1:10" x14ac:dyDescent="0.25">
      <c r="A20" s="41"/>
      <c r="B20" s="9" t="s">
        <v>9</v>
      </c>
      <c r="C20" s="5">
        <v>1920</v>
      </c>
      <c r="D20" s="5">
        <v>80</v>
      </c>
      <c r="E20" s="5">
        <v>1920</v>
      </c>
      <c r="F20" s="5">
        <v>80</v>
      </c>
      <c r="G20" s="11">
        <v>1000</v>
      </c>
      <c r="H20" s="11">
        <v>1000</v>
      </c>
      <c r="I20" s="11">
        <v>1000</v>
      </c>
      <c r="J20" s="5">
        <v>900</v>
      </c>
    </row>
    <row r="21" spans="1:10" x14ac:dyDescent="0.25">
      <c r="A21" s="42" t="s">
        <v>12</v>
      </c>
      <c r="B21" s="43"/>
      <c r="C21" s="11">
        <v>2000</v>
      </c>
      <c r="D21" s="11">
        <v>2000</v>
      </c>
      <c r="E21" s="11">
        <v>2000</v>
      </c>
      <c r="F21" s="11">
        <v>2000</v>
      </c>
      <c r="G21" s="11">
        <v>2000</v>
      </c>
      <c r="H21" s="11">
        <v>2000</v>
      </c>
      <c r="I21" s="11">
        <v>2000</v>
      </c>
      <c r="J21" s="11">
        <v>2000</v>
      </c>
    </row>
    <row r="23" spans="1:10" x14ac:dyDescent="0.25">
      <c r="B23" s="14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B24" s="14"/>
    </row>
    <row r="25" spans="1:10" x14ac:dyDescent="0.25">
      <c r="B25" s="14"/>
      <c r="C25" s="12"/>
      <c r="D25" s="12"/>
      <c r="E25" s="12"/>
      <c r="F25" s="12"/>
      <c r="G25" s="12"/>
      <c r="H25" s="12"/>
      <c r="I25" s="12"/>
      <c r="J25" s="12"/>
    </row>
  </sheetData>
  <mergeCells count="17">
    <mergeCell ref="C4:E4"/>
    <mergeCell ref="I1:J2"/>
    <mergeCell ref="A2:H2"/>
    <mergeCell ref="A1:H1"/>
    <mergeCell ref="A16:A20"/>
    <mergeCell ref="A21:B21"/>
    <mergeCell ref="C7:F7"/>
    <mergeCell ref="G7:J7"/>
    <mergeCell ref="C9:F9"/>
    <mergeCell ref="G9:J9"/>
    <mergeCell ref="A10:B10"/>
    <mergeCell ref="A11:A15"/>
    <mergeCell ref="G4:I4"/>
    <mergeCell ref="G5:J5"/>
    <mergeCell ref="G6:J6"/>
    <mergeCell ref="C6:F6"/>
    <mergeCell ref="C5:F5"/>
  </mergeCells>
  <conditionalFormatting sqref="C21:J21">
    <cfRule type="cellIs" dxfId="0" priority="1" operator="equal">
      <formula>1700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>
      <selection sqref="A1:L1"/>
    </sheetView>
  </sheetViews>
  <sheetFormatPr baseColWidth="10" defaultRowHeight="15" x14ac:dyDescent="0.25"/>
  <cols>
    <col min="1" max="1" width="34.5703125" bestFit="1" customWidth="1"/>
    <col min="2" max="9" width="7.140625" customWidth="1"/>
    <col min="10" max="10" width="11" customWidth="1"/>
    <col min="12" max="12" width="1.7109375" customWidth="1"/>
    <col min="13" max="13" width="13.28515625" bestFit="1" customWidth="1"/>
  </cols>
  <sheetData>
    <row r="1" spans="1:14" ht="24" customHeight="1" x14ac:dyDescent="0.25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57"/>
      <c r="M1" s="51"/>
      <c r="N1" s="52"/>
    </row>
    <row r="2" spans="1:14" ht="24" customHeight="1" x14ac:dyDescent="0.25">
      <c r="A2" s="37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60"/>
      <c r="M2" s="53"/>
      <c r="N2" s="54"/>
    </row>
    <row r="4" spans="1:14" x14ac:dyDescent="0.25">
      <c r="A4" s="1"/>
      <c r="B4" s="44" t="s">
        <v>0</v>
      </c>
      <c r="C4" s="44"/>
      <c r="D4" s="44"/>
      <c r="E4" s="44"/>
      <c r="F4" s="44" t="s">
        <v>1</v>
      </c>
      <c r="G4" s="44"/>
      <c r="H4" s="44"/>
      <c r="I4" s="44"/>
      <c r="J4" s="55" t="s">
        <v>19</v>
      </c>
      <c r="K4" s="41" t="s">
        <v>11</v>
      </c>
      <c r="M4" s="5" t="s">
        <v>22</v>
      </c>
      <c r="N4" s="5">
        <v>12</v>
      </c>
    </row>
    <row r="5" spans="1:14" x14ac:dyDescent="0.25">
      <c r="A5" s="18" t="s">
        <v>2</v>
      </c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>
        <v>8</v>
      </c>
      <c r="J5" s="56"/>
      <c r="K5" s="41"/>
      <c r="M5" s="5" t="s">
        <v>23</v>
      </c>
      <c r="N5" s="5">
        <v>8</v>
      </c>
    </row>
    <row r="6" spans="1:14" ht="15" customHeight="1" x14ac:dyDescent="0.25">
      <c r="A6" s="22" t="s">
        <v>20</v>
      </c>
      <c r="B6" s="5">
        <f>'MPS-Diseño (1)'!C15</f>
        <v>0</v>
      </c>
      <c r="C6" s="5">
        <f>'MPS-Diseño (1)'!D15</f>
        <v>2000</v>
      </c>
      <c r="D6" s="5">
        <f>'MPS-Diseño (1)'!E15</f>
        <v>0</v>
      </c>
      <c r="E6" s="5">
        <f>'MPS-Diseño (1)'!F15</f>
        <v>2000</v>
      </c>
      <c r="F6" s="5">
        <f>'MPS-Diseño (1)'!G15</f>
        <v>1000</v>
      </c>
      <c r="G6" s="5">
        <f>'MPS-Diseño (1)'!H15</f>
        <v>1000</v>
      </c>
      <c r="H6" s="5">
        <f>'MPS-Diseño (1)'!I15</f>
        <v>1000</v>
      </c>
      <c r="I6" s="5">
        <f>'MPS-Diseño (1)'!J15</f>
        <v>1100</v>
      </c>
      <c r="J6" s="16">
        <v>0.27</v>
      </c>
      <c r="K6" s="5">
        <f>SUM(B6:I6)</f>
        <v>8100</v>
      </c>
      <c r="M6" s="5" t="s">
        <v>24</v>
      </c>
      <c r="N6" s="5">
        <v>6</v>
      </c>
    </row>
    <row r="7" spans="1:14" ht="15" customHeight="1" thickBot="1" x14ac:dyDescent="0.3">
      <c r="A7" s="22" t="s">
        <v>21</v>
      </c>
      <c r="B7" s="5">
        <f>'MPS-Diseño (1)'!C20</f>
        <v>1920</v>
      </c>
      <c r="C7" s="5">
        <f>'MPS-Diseño (1)'!D20</f>
        <v>80</v>
      </c>
      <c r="D7" s="5">
        <f>'MPS-Diseño (1)'!E20</f>
        <v>1920</v>
      </c>
      <c r="E7" s="5">
        <f>'MPS-Diseño (1)'!F20</f>
        <v>80</v>
      </c>
      <c r="F7" s="5">
        <f>'MPS-Diseño (1)'!G20</f>
        <v>1000</v>
      </c>
      <c r="G7" s="5">
        <f>'MPS-Diseño (1)'!H20</f>
        <v>1000</v>
      </c>
      <c r="H7" s="5">
        <f>'MPS-Diseño (1)'!I20</f>
        <v>1000</v>
      </c>
      <c r="I7" s="5">
        <f>'MPS-Diseño (1)'!J20</f>
        <v>900</v>
      </c>
      <c r="J7" s="17">
        <v>0.3</v>
      </c>
      <c r="K7" s="20">
        <f>SUM(B7:I7)</f>
        <v>7900</v>
      </c>
      <c r="M7" s="5" t="s">
        <v>25</v>
      </c>
      <c r="N7" s="21" t="s">
        <v>26</v>
      </c>
    </row>
    <row r="8" spans="1:14" ht="15" customHeight="1" x14ac:dyDescent="0.25">
      <c r="A8" s="22" t="s">
        <v>12</v>
      </c>
      <c r="B8" s="11">
        <f>SUM(B6:B7)</f>
        <v>1920</v>
      </c>
      <c r="C8" s="11">
        <f t="shared" ref="C8:I8" si="0">SUM(C6:C7)</f>
        <v>2080</v>
      </c>
      <c r="D8" s="11">
        <f t="shared" si="0"/>
        <v>1920</v>
      </c>
      <c r="E8" s="11">
        <f t="shared" si="0"/>
        <v>2080</v>
      </c>
      <c r="F8" s="11">
        <f t="shared" si="0"/>
        <v>2000</v>
      </c>
      <c r="G8" s="11">
        <f t="shared" si="0"/>
        <v>2000</v>
      </c>
      <c r="H8" s="11">
        <f t="shared" si="0"/>
        <v>2000</v>
      </c>
      <c r="I8" s="11">
        <f t="shared" si="0"/>
        <v>2000</v>
      </c>
      <c r="J8" s="5"/>
      <c r="K8" s="19">
        <f>SUM(K6:K7)</f>
        <v>16000</v>
      </c>
    </row>
    <row r="10" spans="1:14" x14ac:dyDescent="0.25">
      <c r="A10" s="23" t="s">
        <v>16</v>
      </c>
      <c r="B10" s="35">
        <v>576</v>
      </c>
      <c r="C10" s="35">
        <v>576</v>
      </c>
      <c r="D10" s="35">
        <v>576</v>
      </c>
      <c r="E10" s="35">
        <v>576</v>
      </c>
      <c r="F10" s="35">
        <v>576</v>
      </c>
      <c r="G10" s="35">
        <v>576</v>
      </c>
      <c r="H10" s="35">
        <v>576</v>
      </c>
      <c r="I10" s="35">
        <v>576</v>
      </c>
    </row>
    <row r="11" spans="1:14" x14ac:dyDescent="0.25">
      <c r="A11" s="23" t="s">
        <v>17</v>
      </c>
      <c r="B11" s="5">
        <f>B6*$J$6+B7*$J$7</f>
        <v>576</v>
      </c>
      <c r="C11" s="5">
        <f t="shared" ref="C11:I11" si="1">C6*$J$6+C7*$J$7</f>
        <v>564</v>
      </c>
      <c r="D11" s="5">
        <f t="shared" si="1"/>
        <v>576</v>
      </c>
      <c r="E11" s="5">
        <f t="shared" si="1"/>
        <v>564</v>
      </c>
      <c r="F11" s="5">
        <f t="shared" si="1"/>
        <v>570</v>
      </c>
      <c r="G11" s="5">
        <f t="shared" si="1"/>
        <v>570</v>
      </c>
      <c r="H11" s="5">
        <f t="shared" si="1"/>
        <v>570</v>
      </c>
      <c r="I11" s="5">
        <f t="shared" si="1"/>
        <v>567</v>
      </c>
    </row>
    <row r="12" spans="1:14" x14ac:dyDescent="0.25">
      <c r="A12" s="23" t="s">
        <v>18</v>
      </c>
      <c r="B12" s="11">
        <f>B10-B11</f>
        <v>0</v>
      </c>
      <c r="C12" s="11">
        <f t="shared" ref="C12:I12" si="2">C10-C11</f>
        <v>12</v>
      </c>
      <c r="D12" s="11">
        <f t="shared" si="2"/>
        <v>0</v>
      </c>
      <c r="E12" s="11">
        <f t="shared" si="2"/>
        <v>12</v>
      </c>
      <c r="F12" s="11">
        <f t="shared" si="2"/>
        <v>6</v>
      </c>
      <c r="G12" s="11">
        <f t="shared" si="2"/>
        <v>6</v>
      </c>
      <c r="H12" s="11">
        <f t="shared" si="2"/>
        <v>6</v>
      </c>
      <c r="I12" s="11">
        <f t="shared" si="2"/>
        <v>9</v>
      </c>
    </row>
  </sheetData>
  <mergeCells count="7">
    <mergeCell ref="A1:L1"/>
    <mergeCell ref="M1:N2"/>
    <mergeCell ref="A2:L2"/>
    <mergeCell ref="B4:E4"/>
    <mergeCell ref="F4:I4"/>
    <mergeCell ref="J4:J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MPS-Diseño</vt:lpstr>
      <vt:lpstr>MPS-Revisión</vt:lpstr>
      <vt:lpstr>MPS-Diseño (1)</vt:lpstr>
      <vt:lpstr>MPS-Revisión (1)</vt:lpstr>
    </vt:vector>
  </TitlesOfParts>
  <Company>Ingenio Empresa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MPS, PMP, Plan maestro</cp:keywords>
  <cp:lastModifiedBy>Betancourt Quintero</cp:lastModifiedBy>
  <dcterms:created xsi:type="dcterms:W3CDTF">2016-09-08T17:59:08Z</dcterms:created>
  <dcterms:modified xsi:type="dcterms:W3CDTF">2016-09-24T14:04:32Z</dcterms:modified>
</cp:coreProperties>
</file>